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wling\"/>
    </mc:Choice>
  </mc:AlternateContent>
  <xr:revisionPtr revIDLastSave="0" documentId="13_ncr:1_{7FC29D23-519E-44CE-8355-3788918D1BB3}" xr6:coauthVersionLast="47" xr6:coauthVersionMax="47" xr10:uidLastSave="{00000000-0000-0000-0000-000000000000}"/>
  <bookViews>
    <workbookView xWindow="-28920" yWindow="-120" windowWidth="29040" windowHeight="15720" activeTab="1" xr2:uid="{CD58F580-390F-4E62-B32D-1B22A3DCA58B}"/>
  </bookViews>
  <sheets>
    <sheet name="Termíny" sheetId="6" r:id="rId1"/>
    <sheet name="Tabulka" sheetId="4" r:id="rId2"/>
    <sheet name="Tabulka_křížová" sheetId="5" r:id="rId3"/>
    <sheet name="Pravidla" sheetId="3" r:id="rId4"/>
    <sheet name="Play-Off" sheetId="7" r:id="rId5"/>
  </sheets>
  <definedNames>
    <definedName name="_xlnm._FilterDatabase" localSheetId="0" hidden="1">Termíny!$B$1:$L$154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6" l="1"/>
  <c r="H143" i="6"/>
  <c r="H77" i="6"/>
  <c r="J73" i="6"/>
  <c r="H73" i="6"/>
  <c r="H32" i="6"/>
  <c r="J133" i="6"/>
  <c r="J132" i="6"/>
  <c r="H132" i="6"/>
  <c r="J152" i="6"/>
  <c r="H152" i="6"/>
  <c r="J151" i="6"/>
  <c r="J150" i="6"/>
  <c r="J149" i="6"/>
  <c r="H149" i="6"/>
  <c r="J147" i="6"/>
  <c r="H147" i="6"/>
  <c r="J142" i="6"/>
  <c r="H142" i="6"/>
  <c r="H141" i="6"/>
  <c r="J104" i="6"/>
  <c r="J127" i="6"/>
  <c r="J138" i="6" l="1"/>
  <c r="H138" i="6"/>
  <c r="J130" i="6"/>
  <c r="J129" i="6"/>
  <c r="H126" i="6"/>
  <c r="H125" i="6"/>
  <c r="H124" i="6"/>
  <c r="H120" i="6"/>
  <c r="J116" i="6"/>
  <c r="J115" i="6"/>
  <c r="H115" i="6"/>
  <c r="J113" i="6"/>
  <c r="J51" i="6"/>
  <c r="H111" i="6"/>
  <c r="J109" i="6"/>
  <c r="H109" i="6"/>
  <c r="J108" i="6"/>
  <c r="H107" i="6"/>
</calcChain>
</file>

<file path=xl/sharedStrings.xml><?xml version="1.0" encoding="utf-8"?>
<sst xmlns="http://schemas.openxmlformats.org/spreadsheetml/2006/main" count="1029" uniqueCount="339">
  <si>
    <t>Datum</t>
  </si>
  <si>
    <t>Čas</t>
  </si>
  <si>
    <t>Domácí</t>
  </si>
  <si>
    <t>Hosté</t>
  </si>
  <si>
    <t>Draken</t>
  </si>
  <si>
    <t>Old B</t>
  </si>
  <si>
    <t>Galvína</t>
  </si>
  <si>
    <t>Haffo</t>
  </si>
  <si>
    <t>Keras</t>
  </si>
  <si>
    <t>Zbytek muži</t>
  </si>
  <si>
    <t>Zbytek ženy</t>
  </si>
  <si>
    <t>PP štola</t>
  </si>
  <si>
    <t>Micro</t>
  </si>
  <si>
    <t>Alkočuníci</t>
  </si>
  <si>
    <t>Protivka</t>
  </si>
  <si>
    <t>Neděle</t>
  </si>
  <si>
    <t>Středa</t>
  </si>
  <si>
    <t>Den</t>
  </si>
  <si>
    <t>Pondělí</t>
  </si>
  <si>
    <t>Krůta team</t>
  </si>
  <si>
    <t>Žáby</t>
  </si>
  <si>
    <t>GoGo</t>
  </si>
  <si>
    <t>Candáti</t>
  </si>
  <si>
    <t>:</t>
  </si>
  <si>
    <t>Pořadí</t>
  </si>
  <si>
    <t>Tým</t>
  </si>
  <si>
    <t>Zápasy</t>
  </si>
  <si>
    <t>Výhry</t>
  </si>
  <si>
    <t>Remízy</t>
  </si>
  <si>
    <t>Prohry</t>
  </si>
  <si>
    <t>Skóre</t>
  </si>
  <si>
    <t>Body</t>
  </si>
  <si>
    <t>Botovrti</t>
  </si>
  <si>
    <t>1873:1831</t>
  </si>
  <si>
    <t>1776:1761</t>
  </si>
  <si>
    <t>1905:1746</t>
  </si>
  <si>
    <t>1745:1426</t>
  </si>
  <si>
    <t>1678:1471</t>
  </si>
  <si>
    <t>1729:1517</t>
  </si>
  <si>
    <t>1831:1873</t>
  </si>
  <si>
    <t>1471:1678</t>
  </si>
  <si>
    <t>1517:1729</t>
  </si>
  <si>
    <t>1746:1905</t>
  </si>
  <si>
    <t>1761:1776</t>
  </si>
  <si>
    <t>1426:1745</t>
  </si>
  <si>
    <t>Hrají se ve 3 hráčích 4 kola. Min.3 a max.6 hráčů na zápas.</t>
  </si>
  <si>
    <t>Každý tým má 3 hráče základní sestavy a může mít max.3 náhradníky. Všichni hráči budou nahlášeni dříve než začnou hrát. Nejlépe přes whatsapp.</t>
  </si>
  <si>
    <t>V rozehraném kole se nesmí střídat.</t>
  </si>
  <si>
    <t>Hrací dny jsou převážně neděle, pondělí a středy v časech dle rozpisu.</t>
  </si>
  <si>
    <t xml:space="preserve">Termíny budou rozlosovány dopředu a budou se měnit pouze po dohodě obou týmy. Nový termín bude navržen po domluvě s obsluhou baru.  </t>
  </si>
  <si>
    <t>Hráč, který v sezóně nastoupí za jeden tým, nemůže už hrát v té samé sezóně za jiný tým. Pouze kdyby se jeho tým rozpadl, může doplnit jiný tým do max. počtu 6 hráčů.</t>
  </si>
  <si>
    <t>Handicap – 10b na ženu a kolo, v případě, že v kole nedosáhne 133 bodů. Vždy po dohraném zápasu doplní dp výsledkové tabulky počet bodů za handicap.</t>
  </si>
  <si>
    <t>Sleva za hru v rámci turnaje je 50,-Kč na každý tým.</t>
  </si>
  <si>
    <t>Vyhlášení v květnu 2022. Předpoklad - grilovačka.</t>
  </si>
  <si>
    <t>Zápisné - 400,-  - bude použito na nákup cen pro závěrečné vyhlášení. Bude uhrazeno do 1. zápasu u obsluhy baru.</t>
  </si>
  <si>
    <t>Hlavní komunikační kanál je whatsapp ve skupině BBL. Každý tým by měl mít ve skupině jednoho zástupce.</t>
  </si>
  <si>
    <t>Další informační kanál budou internetové stránky https://www.bowlingbechyne.cz/bowling/turnaje/</t>
  </si>
  <si>
    <t>zápas č.</t>
  </si>
  <si>
    <t>***volno***</t>
  </si>
  <si>
    <t>Kundatra</t>
  </si>
  <si>
    <t>1830:1656</t>
  </si>
  <si>
    <t>1634:1530</t>
  </si>
  <si>
    <t>1831:1560</t>
  </si>
  <si>
    <t>1530:1634</t>
  </si>
  <si>
    <t>1560:1831</t>
  </si>
  <si>
    <t>1656:1830</t>
  </si>
  <si>
    <t>2022/23</t>
  </si>
  <si>
    <t>1919:1585</t>
  </si>
  <si>
    <t>1803:1463</t>
  </si>
  <si>
    <t>1796:1757</t>
  </si>
  <si>
    <t>1712:1531</t>
  </si>
  <si>
    <t>1783:1699</t>
  </si>
  <si>
    <t>1841:1612</t>
  </si>
  <si>
    <t>1853:1544</t>
  </si>
  <si>
    <t>1919:1654</t>
  </si>
  <si>
    <t>1757:1796</t>
  </si>
  <si>
    <t>1544:1853</t>
  </si>
  <si>
    <t>1585:1919</t>
  </si>
  <si>
    <t>1612:1841</t>
  </si>
  <si>
    <t>1531:1712</t>
  </si>
  <si>
    <t>1654:1919</t>
  </si>
  <si>
    <t>1463:1803</t>
  </si>
  <si>
    <t>1699:1783</t>
  </si>
  <si>
    <t>Pátek</t>
  </si>
  <si>
    <t>1733:1583</t>
  </si>
  <si>
    <t>2093:1569</t>
  </si>
  <si>
    <t>1699:1833</t>
  </si>
  <si>
    <t>1806:1685</t>
  </si>
  <si>
    <t>1833:1699</t>
  </si>
  <si>
    <t>1801:1712</t>
  </si>
  <si>
    <t>1712:1801</t>
  </si>
  <si>
    <t>1569:2093</t>
  </si>
  <si>
    <t>1583:1733</t>
  </si>
  <si>
    <t>1685:1806</t>
  </si>
  <si>
    <t>1756:1749</t>
  </si>
  <si>
    <t>1813:1729</t>
  </si>
  <si>
    <t>1556:1383</t>
  </si>
  <si>
    <t>1700:1626</t>
  </si>
  <si>
    <t>1753:1747</t>
  </si>
  <si>
    <t>1747:1753</t>
  </si>
  <si>
    <t>1729:1813</t>
  </si>
  <si>
    <t>1626:1700</t>
  </si>
  <si>
    <t>1749:1756</t>
  </si>
  <si>
    <t>1383:1556</t>
  </si>
  <si>
    <t>1844:1679</t>
  </si>
  <si>
    <t>1896:1592</t>
  </si>
  <si>
    <t>1988:1484</t>
  </si>
  <si>
    <t>1922:1773</t>
  </si>
  <si>
    <t>1794:1743</t>
  </si>
  <si>
    <t>1725:1337</t>
  </si>
  <si>
    <t>1773:1922</t>
  </si>
  <si>
    <t>1743:1794</t>
  </si>
  <si>
    <t>1713:1550</t>
  </si>
  <si>
    <t>1484:1988</t>
  </si>
  <si>
    <t>1679:1844</t>
  </si>
  <si>
    <t>1337:1725</t>
  </si>
  <si>
    <t>1592:1896</t>
  </si>
  <si>
    <t>1550:1713</t>
  </si>
  <si>
    <t>1618:1474</t>
  </si>
  <si>
    <t>1857:1799</t>
  </si>
  <si>
    <t>1799:1857</t>
  </si>
  <si>
    <t>1591:1550</t>
  </si>
  <si>
    <t>1474:1618</t>
  </si>
  <si>
    <t>1550:1591</t>
  </si>
  <si>
    <t xml:space="preserve">Úterý </t>
  </si>
  <si>
    <t>1751:1736</t>
  </si>
  <si>
    <t>1608:1583</t>
  </si>
  <si>
    <t>1744:1613</t>
  </si>
  <si>
    <t>1736:1751</t>
  </si>
  <si>
    <t>1753:1561</t>
  </si>
  <si>
    <t>1848:1829</t>
  </si>
  <si>
    <t>1917:1725</t>
  </si>
  <si>
    <t>1683:1621</t>
  </si>
  <si>
    <t>1792:1661</t>
  </si>
  <si>
    <t>1918:1620</t>
  </si>
  <si>
    <t>1829:1848</t>
  </si>
  <si>
    <t>1725:1917</t>
  </si>
  <si>
    <t>1620:1918</t>
  </si>
  <si>
    <t>1779:1752</t>
  </si>
  <si>
    <t>1724:1451</t>
  </si>
  <si>
    <t>1621:1683</t>
  </si>
  <si>
    <t>1752:1779</t>
  </si>
  <si>
    <t>1451:1724</t>
  </si>
  <si>
    <t>1661:1792</t>
  </si>
  <si>
    <t>1583:1608</t>
  </si>
  <si>
    <t>1561:1753</t>
  </si>
  <si>
    <t>1613:1744</t>
  </si>
  <si>
    <t>1961:1885</t>
  </si>
  <si>
    <t>1753:1616</t>
  </si>
  <si>
    <t>1923:1688</t>
  </si>
  <si>
    <t>1878:1825</t>
  </si>
  <si>
    <t>1824:1499</t>
  </si>
  <si>
    <t>1885:1961</t>
  </si>
  <si>
    <t>1715:1779</t>
  </si>
  <si>
    <t>1825:1878</t>
  </si>
  <si>
    <t>1838:1880</t>
  </si>
  <si>
    <t>1616:1753</t>
  </si>
  <si>
    <t>1880:1838</t>
  </si>
  <si>
    <t>1688:1923</t>
  </si>
  <si>
    <t>1686:1614</t>
  </si>
  <si>
    <t>1779:1715</t>
  </si>
  <si>
    <t>1499:1824</t>
  </si>
  <si>
    <t>1614:1686</t>
  </si>
  <si>
    <t>1796:1703</t>
  </si>
  <si>
    <t>1703:1796</t>
  </si>
  <si>
    <t>1727:1595</t>
  </si>
  <si>
    <t>1588:1621</t>
  </si>
  <si>
    <t>1609:1581</t>
  </si>
  <si>
    <t>1595:1727</t>
  </si>
  <si>
    <t>1621:1588</t>
  </si>
  <si>
    <t>1581:1609</t>
  </si>
  <si>
    <t>Čtvrtek</t>
  </si>
  <si>
    <t>1859:2076</t>
  </si>
  <si>
    <t>1759:1592</t>
  </si>
  <si>
    <t>2076:1859</t>
  </si>
  <si>
    <t>1713:1624</t>
  </si>
  <si>
    <t>1592:1759</t>
  </si>
  <si>
    <t>1728:1451</t>
  </si>
  <si>
    <t>1806:1676</t>
  </si>
  <si>
    <t>1624:1713</t>
  </si>
  <si>
    <t>1676:1806</t>
  </si>
  <si>
    <t>1735:1444</t>
  </si>
  <si>
    <t>1451:1728</t>
  </si>
  <si>
    <t>1444:1735</t>
  </si>
  <si>
    <t>1780:1644</t>
  </si>
  <si>
    <t>1775:1777</t>
  </si>
  <si>
    <t>1806:1582</t>
  </si>
  <si>
    <t>1875:1841</t>
  </si>
  <si>
    <t>1777:1775</t>
  </si>
  <si>
    <t>1841:1875</t>
  </si>
  <si>
    <t>1644:1780</t>
  </si>
  <si>
    <t>1582:1806</t>
  </si>
  <si>
    <t>1693:1687</t>
  </si>
  <si>
    <t>1687:1693</t>
  </si>
  <si>
    <t>1862:1833</t>
  </si>
  <si>
    <t>1833:1862</t>
  </si>
  <si>
    <t>1790:1647</t>
  </si>
  <si>
    <t>1854:1797</t>
  </si>
  <si>
    <t>1624:1574</t>
  </si>
  <si>
    <t>1647:1790</t>
  </si>
  <si>
    <t>1797:1854</t>
  </si>
  <si>
    <t>1738:1508</t>
  </si>
  <si>
    <t>1597:1694</t>
  </si>
  <si>
    <t>1694:1597</t>
  </si>
  <si>
    <t>1574:1624</t>
  </si>
  <si>
    <t>1508:1738</t>
  </si>
  <si>
    <t>BBL 2022-23</t>
  </si>
  <si>
    <t>1739:1670</t>
  </si>
  <si>
    <t>1854:1682</t>
  </si>
  <si>
    <t>1849:1829</t>
  </si>
  <si>
    <t>1811:1586</t>
  </si>
  <si>
    <t>1829:1849</t>
  </si>
  <si>
    <t>1933:1668</t>
  </si>
  <si>
    <t>1682:1854</t>
  </si>
  <si>
    <t>1719:1574</t>
  </si>
  <si>
    <t>1670:1739</t>
  </si>
  <si>
    <t>1574:1719</t>
  </si>
  <si>
    <t>1730:1581</t>
  </si>
  <si>
    <t>1718:1664</t>
  </si>
  <si>
    <t>1668:1933</t>
  </si>
  <si>
    <t>1664:1718</t>
  </si>
  <si>
    <t>1581:1730</t>
  </si>
  <si>
    <t>1586:1811</t>
  </si>
  <si>
    <t>1708:1702</t>
  </si>
  <si>
    <t>1827:1611</t>
  </si>
  <si>
    <t>1788:1645</t>
  </si>
  <si>
    <t>1756:1687</t>
  </si>
  <si>
    <t>1846:1552</t>
  </si>
  <si>
    <t>1943:1854</t>
  </si>
  <si>
    <t>1858:1510</t>
  </si>
  <si>
    <t>1854:1943</t>
  </si>
  <si>
    <t>1510:1858</t>
  </si>
  <si>
    <t>1645:1788</t>
  </si>
  <si>
    <t>1653:1577</t>
  </si>
  <si>
    <t>1577:1653</t>
  </si>
  <si>
    <t>1687:1756</t>
  </si>
  <si>
    <t>1702:1708</t>
  </si>
  <si>
    <t>1552:1846</t>
  </si>
  <si>
    <t>1611:1827</t>
  </si>
  <si>
    <t>1890:1733</t>
  </si>
  <si>
    <t>1780:1770</t>
  </si>
  <si>
    <t>1919:1388</t>
  </si>
  <si>
    <t>1770:1780</t>
  </si>
  <si>
    <t>1388:1919</t>
  </si>
  <si>
    <t>1733:1890</t>
  </si>
  <si>
    <t>1670:1682</t>
  </si>
  <si>
    <t>1682:1670</t>
  </si>
  <si>
    <t>DQ</t>
  </si>
  <si>
    <t>1927:1684</t>
  </si>
  <si>
    <t>1829:1653</t>
  </si>
  <si>
    <t>1900:1876</t>
  </si>
  <si>
    <t>1857:1768</t>
  </si>
  <si>
    <t>1876:1900</t>
  </si>
  <si>
    <t>1768:1857</t>
  </si>
  <si>
    <t>1826:1670</t>
  </si>
  <si>
    <t>1670:1826</t>
  </si>
  <si>
    <t>1687:1586</t>
  </si>
  <si>
    <t>1787:1714</t>
  </si>
  <si>
    <t>1933:1664</t>
  </si>
  <si>
    <t>1901:1666</t>
  </si>
  <si>
    <t>1841:1421</t>
  </si>
  <si>
    <t>1664:1933</t>
  </si>
  <si>
    <t>1666:1901</t>
  </si>
  <si>
    <t>1586:1687</t>
  </si>
  <si>
    <t>1684:1927</t>
  </si>
  <si>
    <t>1714:1787</t>
  </si>
  <si>
    <t>1653:1829</t>
  </si>
  <si>
    <t>1421:1841</t>
  </si>
  <si>
    <t>1899:1841</t>
  </si>
  <si>
    <t>1841:1899</t>
  </si>
  <si>
    <t>1709:1763</t>
  </si>
  <si>
    <t>1808:1781</t>
  </si>
  <si>
    <t>1781:1808</t>
  </si>
  <si>
    <t>1858:1633</t>
  </si>
  <si>
    <t>1763:1709</t>
  </si>
  <si>
    <t>1843:1578</t>
  </si>
  <si>
    <t>1578:1843</t>
  </si>
  <si>
    <t>1633:1858</t>
  </si>
  <si>
    <t>1868:1619</t>
  </si>
  <si>
    <t>1734:1735</t>
  </si>
  <si>
    <t>1874:1770</t>
  </si>
  <si>
    <t>1758:1933</t>
  </si>
  <si>
    <t>1770:1874</t>
  </si>
  <si>
    <t>1735:1734</t>
  </si>
  <si>
    <t>1933:1758</t>
  </si>
  <si>
    <t>1619:1868</t>
  </si>
  <si>
    <t>1525:1492</t>
  </si>
  <si>
    <t>1492:1525</t>
  </si>
  <si>
    <t>Play Off 1</t>
  </si>
  <si>
    <t>Play Off 2</t>
  </si>
  <si>
    <t>Play Off 3</t>
  </si>
  <si>
    <t>Play Off 4</t>
  </si>
  <si>
    <t>Play Off 5</t>
  </si>
  <si>
    <t>Play Off 6</t>
  </si>
  <si>
    <t>Play Off 7</t>
  </si>
  <si>
    <t>Play Off 8</t>
  </si>
  <si>
    <t>Play Off 9</t>
  </si>
  <si>
    <t>Play Off 10</t>
  </si>
  <si>
    <t>Play Off 11</t>
  </si>
  <si>
    <t>Play Off 12</t>
  </si>
  <si>
    <t>Play Off 13</t>
  </si>
  <si>
    <t>Play Off 14</t>
  </si>
  <si>
    <t>Play Off 15</t>
  </si>
  <si>
    <t>Play Off 16</t>
  </si>
  <si>
    <t xml:space="preserve">Krůta team </t>
  </si>
  <si>
    <t>PP Štola</t>
  </si>
  <si>
    <t>čas</t>
  </si>
  <si>
    <t>duben</t>
  </si>
  <si>
    <t>2003:1871</t>
  </si>
  <si>
    <t>1843:1631</t>
  </si>
  <si>
    <t>1871:2003</t>
  </si>
  <si>
    <t>1631:1843</t>
  </si>
  <si>
    <t>1720:1521</t>
  </si>
  <si>
    <t>1521:1720</t>
  </si>
  <si>
    <t>OLD B</t>
  </si>
  <si>
    <t xml:space="preserve">Po dohrání základní části budou všechny týmy hrát Play Off </t>
  </si>
  <si>
    <t>Bude se hrát klasický pavouk, kdy hrají proti sobě týmy podle umístění v základní části.</t>
  </si>
  <si>
    <t>Hraje: 1. tým proti 16. týmu, 2. tým proti 15. týmu atd až k 8. týmu proti 9. týmu.</t>
  </si>
  <si>
    <t>Termíny budou rozlosovány dopředu a budou se měnit pouze po dohodě obou týmů. Nový termín bude navržen po domluvě s obsluhou baru.  Je nutné nahlásit obsluze baru, že se termín mění/nekoná.</t>
  </si>
  <si>
    <t>Hraje se na 2 vítězné zápasy!</t>
  </si>
  <si>
    <t xml:space="preserve">Každý zápas se hraje na 2 kola. Lépe umístěný tým v konečné tabulce základní části si volí dráhu pro 1. zápas. </t>
  </si>
  <si>
    <t>Na 2. zápas se dráhy vymění.</t>
  </si>
  <si>
    <t>V případě remízy (každý z týmů vyhraje 1 zápas, bez ohledu na body) se bude hrát rozhodující zápas na 1 kolo.</t>
  </si>
  <si>
    <t>Vítězbný tým postupuje v pavouku dál. Prohrávající končí herně a zahajuje přípravu na vyhlášení. :-)</t>
  </si>
  <si>
    <t>Pravidla BBL 2022/23 - Play Off</t>
  </si>
  <si>
    <t xml:space="preserve">Lépe umístěný tým v konečné tabulce základní části si volí dráhu pro rozhodující zápas. </t>
  </si>
  <si>
    <t>Pravidla BBL 2022/23</t>
  </si>
  <si>
    <t>Semifinále</t>
  </si>
  <si>
    <t>o 3. místo</t>
  </si>
  <si>
    <t>o 1. místo</t>
  </si>
  <si>
    <t>Čtrvtfinále</t>
  </si>
  <si>
    <t>Rezerva</t>
  </si>
  <si>
    <t xml:space="preserve">Haffo </t>
  </si>
  <si>
    <t>Krůty</t>
  </si>
  <si>
    <t xml:space="preserve">Candáti </t>
  </si>
  <si>
    <t xml:space="preserve">Protivka </t>
  </si>
  <si>
    <t xml:space="preserve">OLD B </t>
  </si>
  <si>
    <t>Konečné pořadí po play off</t>
  </si>
  <si>
    <t xml:space="preserve">Micro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</si>
</sst>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6"/>
      <color rgb="FF2F5496"/>
      <name val="Calibri Light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6" fillId="0" borderId="0" xfId="1" applyAlignment="1">
      <alignment horizontal="left" vertical="center" indent="5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0" xfId="0" applyFont="1"/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/>
    <xf numFmtId="0" fontId="10" fillId="0" borderId="0" xfId="0" applyFont="1"/>
    <xf numFmtId="0" fontId="2" fillId="0" borderId="0" xfId="0" applyFont="1"/>
    <xf numFmtId="14" fontId="2" fillId="3" borderId="0" xfId="0" applyNumberFormat="1" applyFont="1" applyFill="1" applyAlignment="1">
      <alignment horizontal="center"/>
    </xf>
    <xf numFmtId="20" fontId="2" fillId="3" borderId="0" xfId="0" applyNumberFormat="1" applyFont="1" applyFill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7" fillId="0" borderId="0" xfId="0" applyFont="1"/>
    <xf numFmtId="0" fontId="5" fillId="0" borderId="0" xfId="0" applyFont="1" applyAlignment="1">
      <alignment horizontal="left" vertical="center"/>
    </xf>
    <xf numFmtId="0" fontId="15" fillId="0" borderId="0" xfId="0" applyFont="1"/>
    <xf numFmtId="14" fontId="0" fillId="0" borderId="1" xfId="0" applyNumberFormat="1" applyBorder="1"/>
    <xf numFmtId="20" fontId="0" fillId="0" borderId="1" xfId="0" applyNumberFormat="1" applyBorder="1"/>
    <xf numFmtId="0" fontId="9" fillId="0" borderId="1" xfId="0" applyFont="1" applyBorder="1"/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409575</xdr:colOff>
      <xdr:row>4</xdr:row>
      <xdr:rowOff>85725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6448381-1239-4FA7-913D-4E2DE6044F13}"/>
            </a:ext>
          </a:extLst>
        </xdr:cNvPr>
        <xdr:cNvSpPr/>
      </xdr:nvSpPr>
      <xdr:spPr>
        <a:xfrm>
          <a:off x="609600" y="196215"/>
          <a:ext cx="1017270" cy="6153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1.                    Micro       Keras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409575</xdr:colOff>
      <xdr:row>8</xdr:row>
      <xdr:rowOff>66675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DA56326-970B-49CC-A0DF-A53D1BC4D62A}"/>
            </a:ext>
          </a:extLst>
        </xdr:cNvPr>
        <xdr:cNvSpPr/>
      </xdr:nvSpPr>
      <xdr:spPr>
        <a:xfrm>
          <a:off x="609600" y="904875"/>
          <a:ext cx="1017270" cy="6076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2.                    Botovrti    Draken</a:t>
          </a:r>
        </a:p>
      </xdr:txBody>
    </xdr: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417195</xdr:colOff>
      <xdr:row>12</xdr:row>
      <xdr:rowOff>74295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1D106F66-7E93-4CD5-AFA1-B6FE5403D5F2}"/>
            </a:ext>
          </a:extLst>
        </xdr:cNvPr>
        <xdr:cNvSpPr/>
      </xdr:nvSpPr>
      <xdr:spPr>
        <a:xfrm>
          <a:off x="617220" y="1653540"/>
          <a:ext cx="1019175" cy="6153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3.                    Candáti     Žáby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409575</xdr:colOff>
      <xdr:row>16</xdr:row>
      <xdr:rowOff>66675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EF8E03EC-25AA-4823-8921-5844D2A4B5D0}"/>
            </a:ext>
          </a:extLst>
        </xdr:cNvPr>
        <xdr:cNvSpPr/>
      </xdr:nvSpPr>
      <xdr:spPr>
        <a:xfrm>
          <a:off x="609600" y="2352675"/>
          <a:ext cx="1017270" cy="6076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4.                    </a:t>
          </a:r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Protivka        PP Štola</a:t>
          </a:r>
          <a:endParaRPr lang="cs-CZ" sz="1100"/>
        </a:p>
      </xdr:txBody>
    </xdr:sp>
    <xdr:clientData/>
  </xdr:twoCellAnchor>
  <xdr:twoCellAnchor>
    <xdr:from>
      <xdr:col>1</xdr:col>
      <xdr:colOff>7620</xdr:colOff>
      <xdr:row>16</xdr:row>
      <xdr:rowOff>175260</xdr:rowOff>
    </xdr:from>
    <xdr:to>
      <xdr:col>2</xdr:col>
      <xdr:colOff>417195</xdr:colOff>
      <xdr:row>20</xdr:row>
      <xdr:rowOff>59055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78B540B7-38EB-4578-BBE5-844278497D50}"/>
            </a:ext>
          </a:extLst>
        </xdr:cNvPr>
        <xdr:cNvSpPr/>
      </xdr:nvSpPr>
      <xdr:spPr>
        <a:xfrm>
          <a:off x="617220" y="3101340"/>
          <a:ext cx="1019175" cy="6153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5.                    Haffo     Zbytek ženy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409575</xdr:colOff>
      <xdr:row>24</xdr:row>
      <xdr:rowOff>66675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F30C7B4C-93C7-43CA-AB99-4FD64538943D}"/>
            </a:ext>
          </a:extLst>
        </xdr:cNvPr>
        <xdr:cNvSpPr/>
      </xdr:nvSpPr>
      <xdr:spPr>
        <a:xfrm>
          <a:off x="609600" y="3800475"/>
          <a:ext cx="1017270" cy="6076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6.    </a:t>
          </a:r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OLD B    Alkočuníci</a:t>
          </a:r>
          <a:r>
            <a:rPr lang="cs-CZ" sz="1100"/>
            <a:t>               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409575</xdr:colOff>
      <xdr:row>28</xdr:row>
      <xdr:rowOff>66675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292221E7-302F-45C7-9E8C-FD5F242063F8}"/>
            </a:ext>
          </a:extLst>
        </xdr:cNvPr>
        <xdr:cNvSpPr/>
      </xdr:nvSpPr>
      <xdr:spPr>
        <a:xfrm>
          <a:off x="609600" y="4524375"/>
          <a:ext cx="1017270" cy="6076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7.                    Zbytek muži GoGo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2</xdr:col>
      <xdr:colOff>409575</xdr:colOff>
      <xdr:row>32</xdr:row>
      <xdr:rowOff>66675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5D3BC886-5690-43A9-8E30-D7DFAB418A38}"/>
            </a:ext>
          </a:extLst>
        </xdr:cNvPr>
        <xdr:cNvSpPr/>
      </xdr:nvSpPr>
      <xdr:spPr>
        <a:xfrm>
          <a:off x="609600" y="5248275"/>
          <a:ext cx="1017270" cy="6076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8.                    </a:t>
          </a:r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Krůty    Galvína</a:t>
          </a:r>
          <a:endParaRPr lang="cs-CZ" sz="1100"/>
        </a:p>
      </xdr:txBody>
    </xdr:sp>
    <xdr:clientData/>
  </xdr:twoCellAnchor>
  <xdr:twoCellAnchor>
    <xdr:from>
      <xdr:col>4</xdr:col>
      <xdr:colOff>123825</xdr:colOff>
      <xdr:row>2</xdr:row>
      <xdr:rowOff>171451</xdr:rowOff>
    </xdr:from>
    <xdr:to>
      <xdr:col>5</xdr:col>
      <xdr:colOff>533401</xdr:colOff>
      <xdr:row>6</xdr:row>
      <xdr:rowOff>114301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5B2E0F3A-98F8-4AD8-A78C-F86FB5C725DA}"/>
            </a:ext>
          </a:extLst>
        </xdr:cNvPr>
        <xdr:cNvSpPr/>
      </xdr:nvSpPr>
      <xdr:spPr>
        <a:xfrm>
          <a:off x="2564130" y="529591"/>
          <a:ext cx="1017271" cy="670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9.                                </a:t>
          </a:r>
          <a:r>
            <a:rPr lang="cs-CZ" sz="1100" baseline="0"/>
            <a:t>              </a:t>
          </a:r>
          <a:r>
            <a:rPr lang="cs-CZ" sz="1100"/>
            <a:t>Micro </a:t>
          </a:r>
          <a:r>
            <a:rPr lang="cs-CZ" sz="1100" baseline="0"/>
            <a:t>     </a:t>
          </a:r>
          <a:r>
            <a:rPr lang="cs-CZ" sz="1100"/>
            <a:t> Draken</a:t>
          </a:r>
        </a:p>
      </xdr:txBody>
    </xdr:sp>
    <xdr:clientData/>
  </xdr:twoCellAnchor>
  <xdr:twoCellAnchor>
    <xdr:from>
      <xdr:col>2</xdr:col>
      <xdr:colOff>409575</xdr:colOff>
      <xdr:row>2</xdr:row>
      <xdr:rowOff>147638</xdr:rowOff>
    </xdr:from>
    <xdr:to>
      <xdr:col>4</xdr:col>
      <xdr:colOff>123825</xdr:colOff>
      <xdr:row>5</xdr:row>
      <xdr:rowOff>9525</xdr:rowOff>
    </xdr:to>
    <xdr:cxnSp macro="">
      <xdr:nvCxnSpPr>
        <xdr:cNvPr id="11" name="Pravoúhlá spojnice 14">
          <a:extLst>
            <a:ext uri="{FF2B5EF4-FFF2-40B4-BE49-F238E27FC236}">
              <a16:creationId xmlns:a16="http://schemas.microsoft.com/office/drawing/2014/main" id="{82677B9C-5BB8-4DD6-91F7-A033FF85D2FB}"/>
            </a:ext>
          </a:extLst>
        </xdr:cNvPr>
        <xdr:cNvCxnSpPr>
          <a:stCxn id="2" idx="3"/>
        </xdr:cNvCxnSpPr>
      </xdr:nvCxnSpPr>
      <xdr:spPr>
        <a:xfrm>
          <a:off x="1626870" y="507683"/>
          <a:ext cx="937260" cy="408622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5</xdr:row>
      <xdr:rowOff>9525</xdr:rowOff>
    </xdr:from>
    <xdr:to>
      <xdr:col>4</xdr:col>
      <xdr:colOff>123825</xdr:colOff>
      <xdr:row>6</xdr:row>
      <xdr:rowOff>128588</xdr:rowOff>
    </xdr:to>
    <xdr:cxnSp macro="">
      <xdr:nvCxnSpPr>
        <xdr:cNvPr id="12" name="Pravoúhlá spojnice 16">
          <a:extLst>
            <a:ext uri="{FF2B5EF4-FFF2-40B4-BE49-F238E27FC236}">
              <a16:creationId xmlns:a16="http://schemas.microsoft.com/office/drawing/2014/main" id="{E8748850-CE6E-4FE2-9DB8-7BAA53B4C579}"/>
            </a:ext>
          </a:extLst>
        </xdr:cNvPr>
        <xdr:cNvCxnSpPr/>
      </xdr:nvCxnSpPr>
      <xdr:spPr>
        <a:xfrm flipV="1">
          <a:off x="1615440" y="916305"/>
          <a:ext cx="948690" cy="301943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10</xdr:row>
      <xdr:rowOff>123826</xdr:rowOff>
    </xdr:from>
    <xdr:to>
      <xdr:col>5</xdr:col>
      <xdr:colOff>533400</xdr:colOff>
      <xdr:row>14</xdr:row>
      <xdr:rowOff>104776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920EEA8F-B98F-4014-8694-77EB2FB18C7E}"/>
            </a:ext>
          </a:extLst>
        </xdr:cNvPr>
        <xdr:cNvSpPr/>
      </xdr:nvSpPr>
      <xdr:spPr>
        <a:xfrm>
          <a:off x="2606040" y="1935481"/>
          <a:ext cx="975360" cy="7010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10.                                </a:t>
          </a:r>
          <a:r>
            <a:rPr lang="cs-CZ" sz="1100" baseline="0"/>
            <a:t>              </a:t>
          </a:r>
          <a:r>
            <a:rPr lang="cs-CZ" sz="1100"/>
            <a:t>Candáti </a:t>
          </a:r>
          <a:r>
            <a:rPr lang="cs-CZ" sz="1100" baseline="0"/>
            <a:t>     </a:t>
          </a:r>
          <a:r>
            <a:rPr lang="cs-CZ" sz="1100"/>
            <a:t> Protivka</a:t>
          </a:r>
        </a:p>
      </xdr:txBody>
    </xdr:sp>
    <xdr:clientData/>
  </xdr:twoCellAnchor>
  <xdr:twoCellAnchor>
    <xdr:from>
      <xdr:col>4</xdr:col>
      <xdr:colOff>200024</xdr:colOff>
      <xdr:row>18</xdr:row>
      <xdr:rowOff>95250</xdr:rowOff>
    </xdr:from>
    <xdr:to>
      <xdr:col>5</xdr:col>
      <xdr:colOff>533399</xdr:colOff>
      <xdr:row>22</xdr:row>
      <xdr:rowOff>38100</xdr:rowOff>
    </xdr:to>
    <xdr:sp macro="" textlink="">
      <xdr:nvSpPr>
        <xdr:cNvPr id="14" name="Obdélník 13">
          <a:extLst>
            <a:ext uri="{FF2B5EF4-FFF2-40B4-BE49-F238E27FC236}">
              <a16:creationId xmlns:a16="http://schemas.microsoft.com/office/drawing/2014/main" id="{68634298-8AA2-4B8D-99B0-715E56D632E0}"/>
            </a:ext>
          </a:extLst>
        </xdr:cNvPr>
        <xdr:cNvSpPr/>
      </xdr:nvSpPr>
      <xdr:spPr>
        <a:xfrm>
          <a:off x="2640329" y="3348990"/>
          <a:ext cx="941070" cy="670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11.                                </a:t>
          </a:r>
          <a:r>
            <a:rPr lang="cs-CZ" sz="1100" baseline="0"/>
            <a:t>              </a:t>
          </a:r>
          <a:r>
            <a:rPr lang="cs-CZ" sz="1100"/>
            <a:t>Haffo </a:t>
          </a:r>
          <a:r>
            <a:rPr lang="cs-CZ" sz="1100" baseline="0"/>
            <a:t>     </a:t>
          </a:r>
          <a:r>
            <a:rPr lang="cs-CZ" sz="1100"/>
            <a:t> OLD</a:t>
          </a:r>
          <a:r>
            <a:rPr lang="cs-CZ" sz="1100" baseline="0"/>
            <a:t> B</a:t>
          </a:r>
          <a:endParaRPr lang="cs-CZ" sz="1100"/>
        </a:p>
      </xdr:txBody>
    </xdr:sp>
    <xdr:clientData/>
  </xdr:twoCellAnchor>
  <xdr:twoCellAnchor>
    <xdr:from>
      <xdr:col>4</xdr:col>
      <xdr:colOff>200025</xdr:colOff>
      <xdr:row>26</xdr:row>
      <xdr:rowOff>85725</xdr:rowOff>
    </xdr:from>
    <xdr:to>
      <xdr:col>5</xdr:col>
      <xdr:colOff>542925</xdr:colOff>
      <xdr:row>30</xdr:row>
      <xdr:rowOff>114300</xdr:rowOff>
    </xdr:to>
    <xdr:sp macro="" textlink="">
      <xdr:nvSpPr>
        <xdr:cNvPr id="15" name="Obdélník 14">
          <a:extLst>
            <a:ext uri="{FF2B5EF4-FFF2-40B4-BE49-F238E27FC236}">
              <a16:creationId xmlns:a16="http://schemas.microsoft.com/office/drawing/2014/main" id="{1E45C617-5D08-4D96-93C4-2B49D2193AC6}"/>
            </a:ext>
          </a:extLst>
        </xdr:cNvPr>
        <xdr:cNvSpPr/>
      </xdr:nvSpPr>
      <xdr:spPr>
        <a:xfrm>
          <a:off x="2640330" y="4792980"/>
          <a:ext cx="952500" cy="7505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12.                                </a:t>
          </a:r>
          <a:r>
            <a:rPr lang="cs-CZ" sz="1100" baseline="0"/>
            <a:t>              </a:t>
          </a:r>
          <a:r>
            <a:rPr lang="cs-CZ" sz="1100"/>
            <a:t>GoGo</a:t>
          </a:r>
          <a:r>
            <a:rPr lang="cs-CZ" sz="1100" baseline="0"/>
            <a:t>     </a:t>
          </a:r>
          <a:r>
            <a:rPr lang="cs-CZ" sz="1100"/>
            <a:t> Krůty</a:t>
          </a:r>
        </a:p>
      </xdr:txBody>
    </xdr:sp>
    <xdr:clientData/>
  </xdr:twoCellAnchor>
  <xdr:twoCellAnchor>
    <xdr:from>
      <xdr:col>2</xdr:col>
      <xdr:colOff>417195</xdr:colOff>
      <xdr:row>10</xdr:row>
      <xdr:rowOff>132398</xdr:rowOff>
    </xdr:from>
    <xdr:to>
      <xdr:col>4</xdr:col>
      <xdr:colOff>171450</xdr:colOff>
      <xdr:row>12</xdr:row>
      <xdr:rowOff>114301</xdr:rowOff>
    </xdr:to>
    <xdr:cxnSp macro="">
      <xdr:nvCxnSpPr>
        <xdr:cNvPr id="16" name="Pravoúhlá spojnice 24">
          <a:extLst>
            <a:ext uri="{FF2B5EF4-FFF2-40B4-BE49-F238E27FC236}">
              <a16:creationId xmlns:a16="http://schemas.microsoft.com/office/drawing/2014/main" id="{AB884DEC-1156-44F3-9AB6-723E3EE7E804}"/>
            </a:ext>
          </a:extLst>
        </xdr:cNvPr>
        <xdr:cNvCxnSpPr>
          <a:stCxn id="4" idx="3"/>
          <a:endCxn id="13" idx="1"/>
        </xdr:cNvCxnSpPr>
      </xdr:nvCxnSpPr>
      <xdr:spPr>
        <a:xfrm>
          <a:off x="1636395" y="1961198"/>
          <a:ext cx="973455" cy="347663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432435</xdr:colOff>
      <xdr:row>12</xdr:row>
      <xdr:rowOff>114301</xdr:rowOff>
    </xdr:from>
    <xdr:to>
      <xdr:col>4</xdr:col>
      <xdr:colOff>194310</xdr:colOff>
      <xdr:row>14</xdr:row>
      <xdr:rowOff>128588</xdr:rowOff>
    </xdr:to>
    <xdr:cxnSp macro="">
      <xdr:nvCxnSpPr>
        <xdr:cNvPr id="17" name="Pravoúhlá spojnice 26">
          <a:extLst>
            <a:ext uri="{FF2B5EF4-FFF2-40B4-BE49-F238E27FC236}">
              <a16:creationId xmlns:a16="http://schemas.microsoft.com/office/drawing/2014/main" id="{09470AC2-A0E5-41D1-8187-FFC8AB743179}"/>
            </a:ext>
          </a:extLst>
        </xdr:cNvPr>
        <xdr:cNvCxnSpPr/>
      </xdr:nvCxnSpPr>
      <xdr:spPr>
        <a:xfrm flipV="1">
          <a:off x="1651635" y="2308861"/>
          <a:ext cx="981075" cy="380047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417195</xdr:colOff>
      <xdr:row>18</xdr:row>
      <xdr:rowOff>117158</xdr:rowOff>
    </xdr:from>
    <xdr:to>
      <xdr:col>4</xdr:col>
      <xdr:colOff>200024</xdr:colOff>
      <xdr:row>20</xdr:row>
      <xdr:rowOff>66675</xdr:rowOff>
    </xdr:to>
    <xdr:cxnSp macro="">
      <xdr:nvCxnSpPr>
        <xdr:cNvPr id="18" name="Pravoúhlá spojnice 28">
          <a:extLst>
            <a:ext uri="{FF2B5EF4-FFF2-40B4-BE49-F238E27FC236}">
              <a16:creationId xmlns:a16="http://schemas.microsoft.com/office/drawing/2014/main" id="{10AE9BF4-38B2-4800-8393-CADAE814FBEA}"/>
            </a:ext>
          </a:extLst>
        </xdr:cNvPr>
        <xdr:cNvCxnSpPr>
          <a:cxnSpLocks/>
          <a:stCxn id="6" idx="3"/>
          <a:endCxn id="14" idx="1"/>
        </xdr:cNvCxnSpPr>
      </xdr:nvCxnSpPr>
      <xdr:spPr>
        <a:xfrm>
          <a:off x="1636395" y="3408998"/>
          <a:ext cx="1002029" cy="315277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20</xdr:row>
      <xdr:rowOff>66675</xdr:rowOff>
    </xdr:from>
    <xdr:to>
      <xdr:col>4</xdr:col>
      <xdr:colOff>200024</xdr:colOff>
      <xdr:row>22</xdr:row>
      <xdr:rowOff>128588</xdr:rowOff>
    </xdr:to>
    <xdr:cxnSp macro="">
      <xdr:nvCxnSpPr>
        <xdr:cNvPr id="19" name="Pravoúhlá spojnice 30">
          <a:extLst>
            <a:ext uri="{FF2B5EF4-FFF2-40B4-BE49-F238E27FC236}">
              <a16:creationId xmlns:a16="http://schemas.microsoft.com/office/drawing/2014/main" id="{1731CBD7-396B-4594-A679-D9D05F6AFF60}"/>
            </a:ext>
          </a:extLst>
        </xdr:cNvPr>
        <xdr:cNvCxnSpPr>
          <a:stCxn id="7" idx="3"/>
          <a:endCxn id="14" idx="1"/>
        </xdr:cNvCxnSpPr>
      </xdr:nvCxnSpPr>
      <xdr:spPr>
        <a:xfrm flipV="1">
          <a:off x="1626870" y="3684270"/>
          <a:ext cx="1013459" cy="429578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26</xdr:row>
      <xdr:rowOff>128588</xdr:rowOff>
    </xdr:from>
    <xdr:to>
      <xdr:col>4</xdr:col>
      <xdr:colOff>200025</xdr:colOff>
      <xdr:row>28</xdr:row>
      <xdr:rowOff>100013</xdr:rowOff>
    </xdr:to>
    <xdr:cxnSp macro="">
      <xdr:nvCxnSpPr>
        <xdr:cNvPr id="20" name="Pravoúhlá spojnice 32">
          <a:extLst>
            <a:ext uri="{FF2B5EF4-FFF2-40B4-BE49-F238E27FC236}">
              <a16:creationId xmlns:a16="http://schemas.microsoft.com/office/drawing/2014/main" id="{31A78C85-C815-42C7-B44E-C18960C6DDF2}"/>
            </a:ext>
          </a:extLst>
        </xdr:cNvPr>
        <xdr:cNvCxnSpPr>
          <a:stCxn id="8" idx="3"/>
          <a:endCxn id="15" idx="1"/>
        </xdr:cNvCxnSpPr>
      </xdr:nvCxnSpPr>
      <xdr:spPr>
        <a:xfrm>
          <a:off x="1626870" y="4837748"/>
          <a:ext cx="1013460" cy="32575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28</xdr:row>
      <xdr:rowOff>100013</xdr:rowOff>
    </xdr:from>
    <xdr:to>
      <xdr:col>4</xdr:col>
      <xdr:colOff>200025</xdr:colOff>
      <xdr:row>30</xdr:row>
      <xdr:rowOff>128588</xdr:rowOff>
    </xdr:to>
    <xdr:cxnSp macro="">
      <xdr:nvCxnSpPr>
        <xdr:cNvPr id="21" name="Pravoúhlá spojnice 34">
          <a:extLst>
            <a:ext uri="{FF2B5EF4-FFF2-40B4-BE49-F238E27FC236}">
              <a16:creationId xmlns:a16="http://schemas.microsoft.com/office/drawing/2014/main" id="{B2D5911C-D532-4181-BB91-29EA2D3297A3}"/>
            </a:ext>
          </a:extLst>
        </xdr:cNvPr>
        <xdr:cNvCxnSpPr>
          <a:stCxn id="9" idx="3"/>
          <a:endCxn id="15" idx="1"/>
        </xdr:cNvCxnSpPr>
      </xdr:nvCxnSpPr>
      <xdr:spPr>
        <a:xfrm flipV="1">
          <a:off x="1626870" y="5163503"/>
          <a:ext cx="1013460" cy="39814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7</xdr:row>
      <xdr:rowOff>0</xdr:rowOff>
    </xdr:from>
    <xdr:to>
      <xdr:col>8</xdr:col>
      <xdr:colOff>600074</xdr:colOff>
      <xdr:row>10</xdr:row>
      <xdr:rowOff>133350</xdr:rowOff>
    </xdr:to>
    <xdr:sp macro="" textlink="">
      <xdr:nvSpPr>
        <xdr:cNvPr id="22" name="Obdélník 21">
          <a:extLst>
            <a:ext uri="{FF2B5EF4-FFF2-40B4-BE49-F238E27FC236}">
              <a16:creationId xmlns:a16="http://schemas.microsoft.com/office/drawing/2014/main" id="{0CD1B8F5-191E-4B43-B4A9-3C9BE193C4DB}"/>
            </a:ext>
          </a:extLst>
        </xdr:cNvPr>
        <xdr:cNvSpPr/>
      </xdr:nvSpPr>
      <xdr:spPr>
        <a:xfrm>
          <a:off x="4408170" y="1266825"/>
          <a:ext cx="1066799" cy="672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13.                                </a:t>
          </a:r>
          <a:r>
            <a:rPr lang="cs-CZ" sz="1100" baseline="0"/>
            <a:t>              </a:t>
          </a:r>
          <a:r>
            <a:rPr lang="cs-CZ" sz="1100"/>
            <a:t>Micro </a:t>
          </a:r>
          <a:r>
            <a:rPr lang="cs-CZ" sz="1100" baseline="0"/>
            <a:t>     </a:t>
          </a:r>
          <a:r>
            <a:rPr lang="cs-CZ" sz="1100"/>
            <a:t> Candáti</a:t>
          </a:r>
        </a:p>
      </xdr:txBody>
    </xdr:sp>
    <xdr:clientData/>
  </xdr:twoCellAnchor>
  <xdr:twoCellAnchor>
    <xdr:from>
      <xdr:col>5</xdr:col>
      <xdr:colOff>533401</xdr:colOff>
      <xdr:row>4</xdr:row>
      <xdr:rowOff>142876</xdr:rowOff>
    </xdr:from>
    <xdr:to>
      <xdr:col>7</xdr:col>
      <xdr:colOff>142875</xdr:colOff>
      <xdr:row>8</xdr:row>
      <xdr:rowOff>161925</xdr:rowOff>
    </xdr:to>
    <xdr:cxnSp macro="">
      <xdr:nvCxnSpPr>
        <xdr:cNvPr id="23" name="Pravoúhlá spojnice 37">
          <a:extLst>
            <a:ext uri="{FF2B5EF4-FFF2-40B4-BE49-F238E27FC236}">
              <a16:creationId xmlns:a16="http://schemas.microsoft.com/office/drawing/2014/main" id="{3A1B190F-8D46-40BC-9518-4AF4D61D61D1}"/>
            </a:ext>
          </a:extLst>
        </xdr:cNvPr>
        <xdr:cNvCxnSpPr>
          <a:stCxn id="10" idx="3"/>
          <a:endCxn id="22" idx="1"/>
        </xdr:cNvCxnSpPr>
      </xdr:nvCxnSpPr>
      <xdr:spPr>
        <a:xfrm>
          <a:off x="3581401" y="864871"/>
          <a:ext cx="826769" cy="746759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8</xdr:row>
      <xdr:rowOff>161925</xdr:rowOff>
    </xdr:from>
    <xdr:to>
      <xdr:col>7</xdr:col>
      <xdr:colOff>142875</xdr:colOff>
      <xdr:row>12</xdr:row>
      <xdr:rowOff>114301</xdr:rowOff>
    </xdr:to>
    <xdr:cxnSp macro="">
      <xdr:nvCxnSpPr>
        <xdr:cNvPr id="24" name="Pravoúhlá spojnice 39">
          <a:extLst>
            <a:ext uri="{FF2B5EF4-FFF2-40B4-BE49-F238E27FC236}">
              <a16:creationId xmlns:a16="http://schemas.microsoft.com/office/drawing/2014/main" id="{E3D32DDE-85F4-4581-B90C-B1A6EC2BD59C}"/>
            </a:ext>
          </a:extLst>
        </xdr:cNvPr>
        <xdr:cNvCxnSpPr>
          <a:stCxn id="13" idx="3"/>
          <a:endCxn id="22" idx="1"/>
        </xdr:cNvCxnSpPr>
      </xdr:nvCxnSpPr>
      <xdr:spPr>
        <a:xfrm flipV="1">
          <a:off x="3581400" y="1611630"/>
          <a:ext cx="826770" cy="674371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104774</xdr:colOff>
      <xdr:row>22</xdr:row>
      <xdr:rowOff>142874</xdr:rowOff>
    </xdr:from>
    <xdr:to>
      <xdr:col>8</xdr:col>
      <xdr:colOff>590549</xdr:colOff>
      <xdr:row>26</xdr:row>
      <xdr:rowOff>57149</xdr:rowOff>
    </xdr:to>
    <xdr:sp macro="" textlink="">
      <xdr:nvSpPr>
        <xdr:cNvPr id="25" name="Obdélník 24">
          <a:extLst>
            <a:ext uri="{FF2B5EF4-FFF2-40B4-BE49-F238E27FC236}">
              <a16:creationId xmlns:a16="http://schemas.microsoft.com/office/drawing/2014/main" id="{6E77EB18-9B65-49B3-8597-CB76D70E3EDB}"/>
            </a:ext>
          </a:extLst>
        </xdr:cNvPr>
        <xdr:cNvSpPr/>
      </xdr:nvSpPr>
      <xdr:spPr>
        <a:xfrm>
          <a:off x="4370069" y="4122419"/>
          <a:ext cx="1101090" cy="6438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       14.                                </a:t>
          </a:r>
          <a:r>
            <a:rPr lang="cs-CZ" sz="1100" baseline="0"/>
            <a:t>              </a:t>
          </a:r>
          <a:r>
            <a:rPr lang="cs-CZ" sz="1100"/>
            <a:t>OLD B </a:t>
          </a:r>
          <a:r>
            <a:rPr lang="cs-CZ" sz="1100" baseline="0"/>
            <a:t>        </a:t>
          </a:r>
          <a:r>
            <a:rPr lang="cs-CZ" sz="1100"/>
            <a:t>Krůty</a:t>
          </a:r>
        </a:p>
      </xdr:txBody>
    </xdr:sp>
    <xdr:clientData/>
  </xdr:twoCellAnchor>
  <xdr:twoCellAnchor>
    <xdr:from>
      <xdr:col>5</xdr:col>
      <xdr:colOff>533399</xdr:colOff>
      <xdr:row>20</xdr:row>
      <xdr:rowOff>66675</xdr:rowOff>
    </xdr:from>
    <xdr:to>
      <xdr:col>7</xdr:col>
      <xdr:colOff>104774</xdr:colOff>
      <xdr:row>24</xdr:row>
      <xdr:rowOff>100012</xdr:rowOff>
    </xdr:to>
    <xdr:cxnSp macro="">
      <xdr:nvCxnSpPr>
        <xdr:cNvPr id="26" name="Pravoúhlá spojnice 42">
          <a:extLst>
            <a:ext uri="{FF2B5EF4-FFF2-40B4-BE49-F238E27FC236}">
              <a16:creationId xmlns:a16="http://schemas.microsoft.com/office/drawing/2014/main" id="{C7F9A7B7-4EE7-46DE-8433-F9066633A863}"/>
            </a:ext>
          </a:extLst>
        </xdr:cNvPr>
        <xdr:cNvCxnSpPr>
          <a:stCxn id="14" idx="3"/>
          <a:endCxn id="25" idx="1"/>
        </xdr:cNvCxnSpPr>
      </xdr:nvCxnSpPr>
      <xdr:spPr>
        <a:xfrm>
          <a:off x="3581399" y="3684270"/>
          <a:ext cx="788670" cy="755332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24</xdr:row>
      <xdr:rowOff>100012</xdr:rowOff>
    </xdr:from>
    <xdr:to>
      <xdr:col>7</xdr:col>
      <xdr:colOff>104774</xdr:colOff>
      <xdr:row>28</xdr:row>
      <xdr:rowOff>100013</xdr:rowOff>
    </xdr:to>
    <xdr:cxnSp macro="">
      <xdr:nvCxnSpPr>
        <xdr:cNvPr id="27" name="Pravoúhlá spojnice 44">
          <a:extLst>
            <a:ext uri="{FF2B5EF4-FFF2-40B4-BE49-F238E27FC236}">
              <a16:creationId xmlns:a16="http://schemas.microsoft.com/office/drawing/2014/main" id="{80DC4DDD-93E5-4282-AD00-6EA4A55E3C80}"/>
            </a:ext>
          </a:extLst>
        </xdr:cNvPr>
        <xdr:cNvCxnSpPr>
          <a:stCxn id="15" idx="3"/>
          <a:endCxn id="25" idx="1"/>
        </xdr:cNvCxnSpPr>
      </xdr:nvCxnSpPr>
      <xdr:spPr>
        <a:xfrm flipV="1">
          <a:off x="3592830" y="4439602"/>
          <a:ext cx="777239" cy="723901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0</xdr:rowOff>
    </xdr:from>
    <xdr:to>
      <xdr:col>12</xdr:col>
      <xdr:colOff>457199</xdr:colOff>
      <xdr:row>11</xdr:row>
      <xdr:rowOff>133350</xdr:rowOff>
    </xdr:to>
    <xdr:sp macro="" textlink="">
      <xdr:nvSpPr>
        <xdr:cNvPr id="28" name="Obdélník 27">
          <a:extLst>
            <a:ext uri="{FF2B5EF4-FFF2-40B4-BE49-F238E27FC236}">
              <a16:creationId xmlns:a16="http://schemas.microsoft.com/office/drawing/2014/main" id="{45679936-AAEA-4A33-B26C-7970B115B903}"/>
            </a:ext>
          </a:extLst>
        </xdr:cNvPr>
        <xdr:cNvSpPr/>
      </xdr:nvSpPr>
      <xdr:spPr>
        <a:xfrm>
          <a:off x="6705600" y="1447800"/>
          <a:ext cx="1066799" cy="672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15. o 3. místo                                </a:t>
          </a:r>
          <a:r>
            <a:rPr lang="cs-CZ" sz="1100" baseline="0"/>
            <a:t>              Micro          OLD B</a:t>
          </a:r>
          <a:endParaRPr lang="cs-CZ" sz="1100"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12</xdr:col>
      <xdr:colOff>457199</xdr:colOff>
      <xdr:row>17</xdr:row>
      <xdr:rowOff>133350</xdr:rowOff>
    </xdr:to>
    <xdr:sp macro="" textlink="">
      <xdr:nvSpPr>
        <xdr:cNvPr id="29" name="Obdélník 28">
          <a:extLst>
            <a:ext uri="{FF2B5EF4-FFF2-40B4-BE49-F238E27FC236}">
              <a16:creationId xmlns:a16="http://schemas.microsoft.com/office/drawing/2014/main" id="{F79EE98F-DCAE-4AB7-AD68-C0233C0A129B}"/>
            </a:ext>
          </a:extLst>
        </xdr:cNvPr>
        <xdr:cNvSpPr/>
      </xdr:nvSpPr>
      <xdr:spPr>
        <a:xfrm>
          <a:off x="6705600" y="2533650"/>
          <a:ext cx="1066799" cy="672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     16. Finále                               </a:t>
          </a:r>
          <a:r>
            <a:rPr lang="cs-CZ" sz="1100" baseline="0"/>
            <a:t>              </a:t>
          </a:r>
          <a:r>
            <a:rPr lang="cs-CZ" sz="1100"/>
            <a:t>Candáti     Krůty</a:t>
          </a:r>
        </a:p>
      </xdr:txBody>
    </xdr:sp>
    <xdr:clientData/>
  </xdr:twoCellAnchor>
  <xdr:twoCellAnchor>
    <xdr:from>
      <xdr:col>8</xdr:col>
      <xdr:colOff>600074</xdr:colOff>
      <xdr:row>8</xdr:row>
      <xdr:rowOff>161925</xdr:rowOff>
    </xdr:from>
    <xdr:to>
      <xdr:col>11</xdr:col>
      <xdr:colOff>0</xdr:colOff>
      <xdr:row>15</xdr:row>
      <xdr:rowOff>161925</xdr:rowOff>
    </xdr:to>
    <xdr:cxnSp macro="">
      <xdr:nvCxnSpPr>
        <xdr:cNvPr id="30" name="Pravoúhlá spojnice 48">
          <a:extLst>
            <a:ext uri="{FF2B5EF4-FFF2-40B4-BE49-F238E27FC236}">
              <a16:creationId xmlns:a16="http://schemas.microsoft.com/office/drawing/2014/main" id="{14A3B1D6-DCB1-4058-8303-7C4E1C4FF972}"/>
            </a:ext>
          </a:extLst>
        </xdr:cNvPr>
        <xdr:cNvCxnSpPr>
          <a:stCxn id="22" idx="3"/>
          <a:endCxn id="29" idx="1"/>
        </xdr:cNvCxnSpPr>
      </xdr:nvCxnSpPr>
      <xdr:spPr>
        <a:xfrm>
          <a:off x="5474969" y="1611630"/>
          <a:ext cx="1230631" cy="126682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590549</xdr:colOff>
      <xdr:row>15</xdr:row>
      <xdr:rowOff>161925</xdr:rowOff>
    </xdr:from>
    <xdr:to>
      <xdr:col>11</xdr:col>
      <xdr:colOff>0</xdr:colOff>
      <xdr:row>24</xdr:row>
      <xdr:rowOff>100012</xdr:rowOff>
    </xdr:to>
    <xdr:cxnSp macro="">
      <xdr:nvCxnSpPr>
        <xdr:cNvPr id="31" name="Pravoúhlá spojnice 50">
          <a:extLst>
            <a:ext uri="{FF2B5EF4-FFF2-40B4-BE49-F238E27FC236}">
              <a16:creationId xmlns:a16="http://schemas.microsoft.com/office/drawing/2014/main" id="{44AED694-57D5-4F1E-897F-D6F8EEF2B76C}"/>
            </a:ext>
          </a:extLst>
        </xdr:cNvPr>
        <xdr:cNvCxnSpPr>
          <a:stCxn id="25" idx="3"/>
          <a:endCxn id="29" idx="1"/>
        </xdr:cNvCxnSpPr>
      </xdr:nvCxnSpPr>
      <xdr:spPr>
        <a:xfrm flipV="1">
          <a:off x="5471159" y="2878455"/>
          <a:ext cx="1234441" cy="1561147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owlingbechyne.cz/bowling/turnaj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4D41-59D5-4F77-A3C9-95195521A36C}">
  <dimension ref="A1:P174"/>
  <sheetViews>
    <sheetView topLeftCell="A150" zoomScale="85" zoomScaleNormal="85" workbookViewId="0">
      <selection activeCell="C183" sqref="C183"/>
    </sheetView>
  </sheetViews>
  <sheetFormatPr defaultRowHeight="14.4" x14ac:dyDescent="0.3"/>
  <cols>
    <col min="1" max="1" width="11.6640625" customWidth="1"/>
    <col min="3" max="3" width="11.33203125" bestFit="1" customWidth="1"/>
    <col min="5" max="5" width="33.5546875" customWidth="1"/>
    <col min="6" max="6" width="18.33203125" customWidth="1"/>
    <col min="7" max="7" width="12.77734375" customWidth="1"/>
    <col min="9" max="9" width="1.88671875" bestFit="1" customWidth="1"/>
    <col min="10" max="10" width="12.44140625" customWidth="1"/>
    <col min="14" max="14" width="26.44140625" customWidth="1"/>
  </cols>
  <sheetData>
    <row r="1" spans="1:16" s="16" customFormat="1" ht="15.6" x14ac:dyDescent="0.3">
      <c r="A1" s="16" t="s">
        <v>57</v>
      </c>
      <c r="B1" s="1" t="s">
        <v>17</v>
      </c>
      <c r="C1" s="1" t="s">
        <v>0</v>
      </c>
      <c r="D1" s="1" t="s">
        <v>1</v>
      </c>
      <c r="E1" s="1" t="s">
        <v>2</v>
      </c>
      <c r="F1" s="1" t="s">
        <v>3</v>
      </c>
    </row>
    <row r="2" spans="1:16" ht="15.6" x14ac:dyDescent="0.3">
      <c r="C2" s="17"/>
      <c r="D2" s="18"/>
      <c r="E2" s="19" t="s">
        <v>4</v>
      </c>
      <c r="F2" s="19" t="s">
        <v>58</v>
      </c>
      <c r="G2" s="20"/>
      <c r="H2" s="2"/>
      <c r="I2" s="3"/>
    </row>
    <row r="3" spans="1:16" ht="15.6" x14ac:dyDescent="0.3">
      <c r="A3">
        <v>1</v>
      </c>
      <c r="B3" t="s">
        <v>15</v>
      </c>
      <c r="C3" s="17">
        <v>44822</v>
      </c>
      <c r="D3" s="18">
        <v>0.66666666666666663</v>
      </c>
      <c r="E3" s="19" t="s">
        <v>5</v>
      </c>
      <c r="F3" s="19" t="s">
        <v>59</v>
      </c>
      <c r="G3" s="20" t="s">
        <v>247</v>
      </c>
      <c r="H3" s="3"/>
      <c r="I3" s="27"/>
      <c r="J3" s="3"/>
    </row>
    <row r="4" spans="1:16" x14ac:dyDescent="0.3">
      <c r="A4">
        <v>2</v>
      </c>
      <c r="B4" t="s">
        <v>15</v>
      </c>
      <c r="C4" s="17">
        <v>44822</v>
      </c>
      <c r="D4" s="18">
        <v>0.75</v>
      </c>
      <c r="E4" s="19" t="s">
        <v>21</v>
      </c>
      <c r="F4" s="19" t="s">
        <v>22</v>
      </c>
      <c r="G4" s="20"/>
      <c r="H4" s="28">
        <v>1471</v>
      </c>
      <c r="I4" s="28" t="s">
        <v>23</v>
      </c>
      <c r="J4" s="28">
        <v>1678</v>
      </c>
    </row>
    <row r="5" spans="1:16" x14ac:dyDescent="0.3">
      <c r="A5">
        <v>3</v>
      </c>
      <c r="B5" t="s">
        <v>15</v>
      </c>
      <c r="C5" s="17">
        <v>44822</v>
      </c>
      <c r="D5" s="18">
        <v>0.83333333333333337</v>
      </c>
      <c r="E5" s="19" t="s">
        <v>13</v>
      </c>
      <c r="F5" s="19" t="s">
        <v>14</v>
      </c>
      <c r="G5" s="20"/>
      <c r="H5" s="28">
        <v>1517</v>
      </c>
      <c r="I5" s="2" t="s">
        <v>23</v>
      </c>
      <c r="J5" s="28">
        <v>1729</v>
      </c>
    </row>
    <row r="6" spans="1:16" x14ac:dyDescent="0.3">
      <c r="A6">
        <v>4</v>
      </c>
      <c r="B6" t="s">
        <v>18</v>
      </c>
      <c r="C6" s="17">
        <v>44823</v>
      </c>
      <c r="D6" s="18">
        <v>0.83333333333333337</v>
      </c>
      <c r="E6" s="19" t="s">
        <v>8</v>
      </c>
      <c r="F6" s="19" t="s">
        <v>9</v>
      </c>
      <c r="G6" s="20"/>
      <c r="H6" s="28">
        <v>1746</v>
      </c>
      <c r="I6" s="2" t="s">
        <v>23</v>
      </c>
      <c r="J6" s="28">
        <v>1905</v>
      </c>
    </row>
    <row r="7" spans="1:16" x14ac:dyDescent="0.3">
      <c r="A7">
        <v>5</v>
      </c>
      <c r="B7" t="s">
        <v>16</v>
      </c>
      <c r="C7" s="24">
        <v>44930</v>
      </c>
      <c r="D7" s="25">
        <v>0.83333333333333337</v>
      </c>
      <c r="E7" s="19" t="s">
        <v>10</v>
      </c>
      <c r="F7" s="19" t="s">
        <v>19</v>
      </c>
      <c r="G7" s="20"/>
      <c r="H7" s="28">
        <v>1595</v>
      </c>
      <c r="I7" s="2" t="s">
        <v>23</v>
      </c>
      <c r="J7" s="28">
        <v>1727</v>
      </c>
    </row>
    <row r="8" spans="1:16" x14ac:dyDescent="0.3">
      <c r="A8">
        <v>6</v>
      </c>
      <c r="B8" t="s">
        <v>16</v>
      </c>
      <c r="C8" s="17">
        <v>44825</v>
      </c>
      <c r="D8" s="18">
        <v>0.83333333333333337</v>
      </c>
      <c r="E8" s="19" t="s">
        <v>11</v>
      </c>
      <c r="F8" s="19" t="s">
        <v>32</v>
      </c>
      <c r="G8" s="20"/>
      <c r="H8" s="28">
        <v>1761</v>
      </c>
      <c r="I8" s="2" t="s">
        <v>23</v>
      </c>
      <c r="J8" s="28">
        <v>1776</v>
      </c>
    </row>
    <row r="9" spans="1:16" x14ac:dyDescent="0.3">
      <c r="A9">
        <v>7</v>
      </c>
      <c r="B9" t="s">
        <v>15</v>
      </c>
      <c r="C9" s="17">
        <v>44829</v>
      </c>
      <c r="D9" s="18">
        <v>0.625</v>
      </c>
      <c r="E9" s="19" t="s">
        <v>6</v>
      </c>
      <c r="F9" s="19" t="s">
        <v>7</v>
      </c>
      <c r="G9" s="20"/>
      <c r="H9" s="28">
        <v>1426</v>
      </c>
      <c r="I9" s="2" t="s">
        <v>23</v>
      </c>
      <c r="J9" s="28">
        <v>1745</v>
      </c>
    </row>
    <row r="10" spans="1:16" x14ac:dyDescent="0.3">
      <c r="A10">
        <v>8</v>
      </c>
      <c r="B10" s="26" t="s">
        <v>16</v>
      </c>
      <c r="C10" s="24">
        <v>44874</v>
      </c>
      <c r="D10" s="25">
        <v>0.83333333333333337</v>
      </c>
      <c r="E10" s="19" t="s">
        <v>20</v>
      </c>
      <c r="F10" s="19" t="s">
        <v>12</v>
      </c>
      <c r="G10" s="20"/>
      <c r="H10" s="29">
        <v>1550</v>
      </c>
      <c r="I10" s="29" t="s">
        <v>23</v>
      </c>
      <c r="J10" s="29">
        <v>1713</v>
      </c>
    </row>
    <row r="11" spans="1:16" x14ac:dyDescent="0.3">
      <c r="C11" s="17"/>
      <c r="D11" s="18"/>
      <c r="E11" s="19" t="s">
        <v>58</v>
      </c>
      <c r="F11" s="19" t="s">
        <v>14</v>
      </c>
      <c r="G11" s="20"/>
      <c r="H11" s="28"/>
      <c r="I11" s="28"/>
      <c r="J11" s="28"/>
    </row>
    <row r="12" spans="1:16" x14ac:dyDescent="0.3">
      <c r="A12">
        <v>9</v>
      </c>
      <c r="B12" t="s">
        <v>18</v>
      </c>
      <c r="C12" s="17">
        <v>44830</v>
      </c>
      <c r="D12" s="18">
        <v>0.83333333333333337</v>
      </c>
      <c r="E12" s="19" t="s">
        <v>4</v>
      </c>
      <c r="F12" s="19" t="s">
        <v>5</v>
      </c>
      <c r="G12" s="20"/>
      <c r="H12" s="28">
        <v>1831</v>
      </c>
      <c r="I12" s="28" t="s">
        <v>23</v>
      </c>
      <c r="J12" s="28">
        <v>1873</v>
      </c>
    </row>
    <row r="13" spans="1:16" x14ac:dyDescent="0.3">
      <c r="A13">
        <v>10</v>
      </c>
      <c r="B13" t="s">
        <v>16</v>
      </c>
      <c r="C13" s="17">
        <v>44832</v>
      </c>
      <c r="D13" s="18">
        <v>0.75</v>
      </c>
      <c r="E13" s="19" t="s">
        <v>32</v>
      </c>
      <c r="F13" s="19" t="s">
        <v>20</v>
      </c>
      <c r="G13" s="20"/>
      <c r="H13" s="28">
        <v>1830</v>
      </c>
      <c r="I13" s="28" t="s">
        <v>23</v>
      </c>
      <c r="J13" s="28">
        <v>1656</v>
      </c>
    </row>
    <row r="14" spans="1:16" x14ac:dyDescent="0.3">
      <c r="A14">
        <v>11</v>
      </c>
      <c r="B14" t="s">
        <v>16</v>
      </c>
      <c r="C14" s="17">
        <v>44832</v>
      </c>
      <c r="D14" s="18">
        <v>0.83333333333333337</v>
      </c>
      <c r="E14" s="19" t="s">
        <v>19</v>
      </c>
      <c r="F14" s="19" t="s">
        <v>11</v>
      </c>
      <c r="G14" s="20"/>
      <c r="H14" s="28">
        <v>1831</v>
      </c>
      <c r="I14" s="28" t="s">
        <v>23</v>
      </c>
      <c r="J14" s="28">
        <v>1560</v>
      </c>
    </row>
    <row r="15" spans="1:16" x14ac:dyDescent="0.3">
      <c r="A15">
        <v>12</v>
      </c>
      <c r="B15" t="s">
        <v>15</v>
      </c>
      <c r="C15" s="17">
        <v>44836</v>
      </c>
      <c r="D15" s="18">
        <v>0.66666666666666663</v>
      </c>
      <c r="E15" s="19" t="s">
        <v>21</v>
      </c>
      <c r="F15" s="19" t="s">
        <v>10</v>
      </c>
      <c r="G15" s="20"/>
      <c r="H15" s="28">
        <v>1634</v>
      </c>
      <c r="I15" s="28" t="s">
        <v>23</v>
      </c>
      <c r="J15" s="28">
        <v>1530</v>
      </c>
    </row>
    <row r="16" spans="1:16" x14ac:dyDescent="0.3">
      <c r="A16">
        <v>13</v>
      </c>
      <c r="B16" t="s">
        <v>15</v>
      </c>
      <c r="C16" s="17">
        <v>44836</v>
      </c>
      <c r="D16" s="18">
        <v>0.75</v>
      </c>
      <c r="E16" s="19" t="s">
        <v>7</v>
      </c>
      <c r="F16" s="19" t="s">
        <v>8</v>
      </c>
      <c r="G16" s="20"/>
      <c r="H16" s="28">
        <v>1841</v>
      </c>
      <c r="I16" s="28" t="s">
        <v>23</v>
      </c>
      <c r="J16" s="28">
        <v>1612</v>
      </c>
      <c r="O16" s="19"/>
      <c r="P16" s="19"/>
    </row>
    <row r="17" spans="1:10" x14ac:dyDescent="0.3">
      <c r="A17">
        <v>14</v>
      </c>
      <c r="B17" t="s">
        <v>15</v>
      </c>
      <c r="C17" s="17">
        <v>44836</v>
      </c>
      <c r="D17" s="18">
        <v>0.83333333333333337</v>
      </c>
      <c r="E17" s="19" t="s">
        <v>22</v>
      </c>
      <c r="F17" s="19" t="s">
        <v>6</v>
      </c>
      <c r="G17" s="20"/>
      <c r="H17" s="28">
        <v>1803</v>
      </c>
      <c r="I17" s="28" t="s">
        <v>23</v>
      </c>
      <c r="J17" s="28">
        <v>1463</v>
      </c>
    </row>
    <row r="18" spans="1:10" x14ac:dyDescent="0.3">
      <c r="A18">
        <v>15</v>
      </c>
      <c r="B18" t="s">
        <v>18</v>
      </c>
      <c r="C18" s="17">
        <v>44837</v>
      </c>
      <c r="D18" s="18">
        <v>0.83333333333333337</v>
      </c>
      <c r="E18" s="19" t="s">
        <v>12</v>
      </c>
      <c r="F18" s="19" t="s">
        <v>13</v>
      </c>
      <c r="G18" s="20"/>
      <c r="H18" s="2">
        <v>1853</v>
      </c>
      <c r="I18" s="28" t="s">
        <v>23</v>
      </c>
      <c r="J18" s="2">
        <v>1544</v>
      </c>
    </row>
    <row r="19" spans="1:10" x14ac:dyDescent="0.3">
      <c r="A19">
        <v>16</v>
      </c>
      <c r="B19" t="s">
        <v>16</v>
      </c>
      <c r="C19" s="17">
        <v>44839</v>
      </c>
      <c r="D19" s="18">
        <v>0.75</v>
      </c>
      <c r="E19" s="19" t="s">
        <v>59</v>
      </c>
      <c r="F19" s="19" t="s">
        <v>21</v>
      </c>
      <c r="G19" s="20" t="s">
        <v>247</v>
      </c>
      <c r="H19" s="2"/>
      <c r="I19" s="28"/>
      <c r="J19" s="2"/>
    </row>
    <row r="20" spans="1:10" x14ac:dyDescent="0.3">
      <c r="C20" s="17"/>
      <c r="D20" s="18"/>
      <c r="E20" s="19" t="s">
        <v>5</v>
      </c>
      <c r="F20" s="19" t="s">
        <v>58</v>
      </c>
      <c r="G20" s="20"/>
      <c r="H20" s="2"/>
      <c r="I20" s="28"/>
      <c r="J20" s="2"/>
    </row>
    <row r="21" spans="1:10" x14ac:dyDescent="0.3">
      <c r="A21">
        <v>17</v>
      </c>
      <c r="B21" t="s">
        <v>16</v>
      </c>
      <c r="C21" s="17">
        <v>44839</v>
      </c>
      <c r="D21" s="18">
        <v>0.83333333333333337</v>
      </c>
      <c r="E21" s="19" t="s">
        <v>6</v>
      </c>
      <c r="F21" s="19" t="s">
        <v>59</v>
      </c>
      <c r="G21" s="20" t="s">
        <v>247</v>
      </c>
      <c r="H21" s="2"/>
      <c r="I21" s="28"/>
      <c r="J21" s="2"/>
    </row>
    <row r="22" spans="1:10" x14ac:dyDescent="0.3">
      <c r="A22">
        <v>18</v>
      </c>
      <c r="B22" t="s">
        <v>15</v>
      </c>
      <c r="C22" s="17">
        <v>44843</v>
      </c>
      <c r="D22" s="18">
        <v>0.625</v>
      </c>
      <c r="E22" s="19" t="s">
        <v>11</v>
      </c>
      <c r="F22" s="19" t="s">
        <v>12</v>
      </c>
      <c r="G22" s="20"/>
      <c r="H22" s="2">
        <v>1654</v>
      </c>
      <c r="I22" s="28" t="s">
        <v>23</v>
      </c>
      <c r="J22" s="2">
        <v>1919</v>
      </c>
    </row>
    <row r="23" spans="1:10" x14ac:dyDescent="0.3">
      <c r="A23">
        <v>19</v>
      </c>
      <c r="B23" t="s">
        <v>15</v>
      </c>
      <c r="C23" s="17">
        <v>44843</v>
      </c>
      <c r="D23" s="18">
        <v>0.79166666666666663</v>
      </c>
      <c r="E23" s="19" t="s">
        <v>8</v>
      </c>
      <c r="F23" s="19" t="s">
        <v>22</v>
      </c>
      <c r="G23" s="22"/>
      <c r="H23" s="2">
        <v>1585</v>
      </c>
      <c r="I23" s="28" t="s">
        <v>23</v>
      </c>
      <c r="J23" s="2">
        <v>1919</v>
      </c>
    </row>
    <row r="24" spans="1:10" x14ac:dyDescent="0.3">
      <c r="A24">
        <v>20</v>
      </c>
      <c r="B24" t="s">
        <v>18</v>
      </c>
      <c r="C24" s="17">
        <v>44844</v>
      </c>
      <c r="D24" s="18">
        <v>0.83333333333333337</v>
      </c>
      <c r="E24" s="19" t="s">
        <v>10</v>
      </c>
      <c r="F24" s="19" t="s">
        <v>9</v>
      </c>
      <c r="G24" s="22"/>
      <c r="H24" s="2">
        <v>1531</v>
      </c>
      <c r="I24" s="28" t="s">
        <v>23</v>
      </c>
      <c r="J24" s="2">
        <v>1712</v>
      </c>
    </row>
    <row r="25" spans="1:10" ht="15.6" x14ac:dyDescent="0.3">
      <c r="A25">
        <v>21</v>
      </c>
      <c r="B25" t="s">
        <v>15</v>
      </c>
      <c r="C25" s="24">
        <v>45004</v>
      </c>
      <c r="D25" s="25"/>
      <c r="E25" s="19" t="s">
        <v>11</v>
      </c>
      <c r="F25" s="19" t="s">
        <v>9</v>
      </c>
      <c r="G25" s="20"/>
      <c r="H25" s="2">
        <v>1666</v>
      </c>
      <c r="I25" s="3" t="s">
        <v>23</v>
      </c>
      <c r="J25" s="2">
        <v>1901</v>
      </c>
    </row>
    <row r="26" spans="1:10" x14ac:dyDescent="0.3">
      <c r="A26">
        <v>22</v>
      </c>
      <c r="B26" t="s">
        <v>16</v>
      </c>
      <c r="C26" s="17">
        <v>44846</v>
      </c>
      <c r="D26" s="18">
        <v>0.83333333333333337</v>
      </c>
      <c r="E26" s="19" t="s">
        <v>20</v>
      </c>
      <c r="F26" s="19" t="s">
        <v>19</v>
      </c>
      <c r="G26" s="22"/>
      <c r="H26" s="2">
        <v>1699</v>
      </c>
      <c r="I26" s="28" t="s">
        <v>23</v>
      </c>
      <c r="J26" s="2">
        <v>1783</v>
      </c>
    </row>
    <row r="27" spans="1:10" x14ac:dyDescent="0.3">
      <c r="A27">
        <v>23</v>
      </c>
      <c r="B27" s="26" t="s">
        <v>16</v>
      </c>
      <c r="C27" s="24">
        <v>44846</v>
      </c>
      <c r="D27" s="25">
        <v>0.75</v>
      </c>
      <c r="E27" s="19" t="s">
        <v>13</v>
      </c>
      <c r="F27" s="19" t="s">
        <v>32</v>
      </c>
      <c r="G27" s="22"/>
      <c r="H27" s="2">
        <v>1757</v>
      </c>
      <c r="I27" s="28" t="s">
        <v>23</v>
      </c>
      <c r="J27" s="2">
        <v>1796</v>
      </c>
    </row>
    <row r="28" spans="1:10" x14ac:dyDescent="0.3">
      <c r="A28">
        <v>24</v>
      </c>
      <c r="B28" t="s">
        <v>15</v>
      </c>
      <c r="C28" s="17">
        <v>44850</v>
      </c>
      <c r="D28" s="18">
        <v>0.75</v>
      </c>
      <c r="E28" s="19" t="s">
        <v>21</v>
      </c>
      <c r="F28" s="19" t="s">
        <v>4</v>
      </c>
      <c r="G28" s="22"/>
      <c r="H28" s="2">
        <v>1712</v>
      </c>
      <c r="I28" s="29" t="s">
        <v>23</v>
      </c>
      <c r="J28" s="2">
        <v>1801</v>
      </c>
    </row>
    <row r="29" spans="1:10" x14ac:dyDescent="0.3">
      <c r="C29" s="17"/>
      <c r="D29" s="18"/>
      <c r="E29" s="19" t="s">
        <v>58</v>
      </c>
      <c r="F29" s="19" t="s">
        <v>12</v>
      </c>
      <c r="G29" s="22"/>
      <c r="H29" s="2"/>
      <c r="I29" s="29"/>
      <c r="J29" s="2"/>
    </row>
    <row r="30" spans="1:10" x14ac:dyDescent="0.3">
      <c r="A30">
        <v>25</v>
      </c>
      <c r="B30" t="s">
        <v>15</v>
      </c>
      <c r="C30" s="17">
        <v>44850</v>
      </c>
      <c r="D30" s="18">
        <v>0.83333333333333337</v>
      </c>
      <c r="E30" s="19" t="s">
        <v>22</v>
      </c>
      <c r="F30" s="19" t="s">
        <v>10</v>
      </c>
      <c r="G30" s="22"/>
      <c r="H30" s="2">
        <v>1733</v>
      </c>
      <c r="I30" s="29" t="s">
        <v>23</v>
      </c>
      <c r="J30" s="2">
        <v>1583</v>
      </c>
    </row>
    <row r="31" spans="1:10" x14ac:dyDescent="0.3">
      <c r="A31">
        <v>26</v>
      </c>
      <c r="B31" t="s">
        <v>18</v>
      </c>
      <c r="C31" s="17">
        <v>44851</v>
      </c>
      <c r="D31" s="18">
        <v>0.83333333333333337</v>
      </c>
      <c r="E31" s="19" t="s">
        <v>19</v>
      </c>
      <c r="F31" s="19" t="s">
        <v>13</v>
      </c>
      <c r="G31" s="22"/>
      <c r="H31" s="30">
        <v>2093</v>
      </c>
      <c r="I31" s="29" t="s">
        <v>23</v>
      </c>
      <c r="J31" s="2">
        <v>1569</v>
      </c>
    </row>
    <row r="32" spans="1:10" ht="15.6" x14ac:dyDescent="0.3">
      <c r="A32">
        <v>27</v>
      </c>
      <c r="B32" t="s">
        <v>16</v>
      </c>
      <c r="C32" s="24">
        <v>45021</v>
      </c>
      <c r="D32" s="18">
        <v>0.75</v>
      </c>
      <c r="E32" s="19" t="s">
        <v>9</v>
      </c>
      <c r="F32" s="19" t="s">
        <v>20</v>
      </c>
      <c r="G32" s="20"/>
      <c r="H32" s="2">
        <f>1738+20</f>
        <v>1758</v>
      </c>
      <c r="I32" s="3" t="s">
        <v>23</v>
      </c>
      <c r="J32" s="2">
        <v>1933</v>
      </c>
    </row>
    <row r="33" spans="1:10" x14ac:dyDescent="0.3">
      <c r="A33">
        <v>28</v>
      </c>
      <c r="B33" t="s">
        <v>16</v>
      </c>
      <c r="C33" s="17">
        <v>44853</v>
      </c>
      <c r="D33" s="18">
        <v>0.83333333333333337</v>
      </c>
      <c r="E33" s="19" t="s">
        <v>7</v>
      </c>
      <c r="F33" s="19" t="s">
        <v>11</v>
      </c>
      <c r="G33" s="22"/>
      <c r="H33" s="2">
        <v>1806</v>
      </c>
      <c r="I33" s="29" t="s">
        <v>23</v>
      </c>
      <c r="J33" s="2">
        <v>1685</v>
      </c>
    </row>
    <row r="34" spans="1:10" x14ac:dyDescent="0.3">
      <c r="A34">
        <v>29</v>
      </c>
      <c r="B34" s="26" t="s">
        <v>83</v>
      </c>
      <c r="C34" s="24">
        <v>44857</v>
      </c>
      <c r="D34" s="25">
        <v>0.625</v>
      </c>
      <c r="E34" s="19" t="s">
        <v>32</v>
      </c>
      <c r="F34" s="19" t="s">
        <v>14</v>
      </c>
      <c r="G34" s="22"/>
      <c r="H34" s="2">
        <v>1699</v>
      </c>
      <c r="I34" s="29" t="s">
        <v>23</v>
      </c>
      <c r="J34" s="2">
        <v>1833</v>
      </c>
    </row>
    <row r="35" spans="1:10" x14ac:dyDescent="0.3">
      <c r="A35">
        <v>30</v>
      </c>
      <c r="B35" t="s">
        <v>15</v>
      </c>
      <c r="C35" s="17">
        <v>44857</v>
      </c>
      <c r="D35" s="18">
        <v>0.79166666666666663</v>
      </c>
      <c r="E35" s="19" t="s">
        <v>59</v>
      </c>
      <c r="F35" s="19" t="s">
        <v>8</v>
      </c>
      <c r="G35" s="20" t="s">
        <v>247</v>
      </c>
      <c r="H35" s="2"/>
      <c r="I35" s="29"/>
      <c r="J35" s="2"/>
    </row>
    <row r="36" spans="1:10" x14ac:dyDescent="0.3">
      <c r="A36">
        <v>31</v>
      </c>
      <c r="B36" t="s">
        <v>18</v>
      </c>
      <c r="C36" s="17">
        <v>44858</v>
      </c>
      <c r="D36" s="18">
        <v>0.83333333333333337</v>
      </c>
      <c r="E36" s="19" t="s">
        <v>4</v>
      </c>
      <c r="F36" s="19" t="s">
        <v>6</v>
      </c>
      <c r="G36" s="22"/>
      <c r="H36" s="2">
        <v>1556</v>
      </c>
      <c r="I36" s="29" t="s">
        <v>23</v>
      </c>
      <c r="J36" s="2">
        <v>1383</v>
      </c>
    </row>
    <row r="37" spans="1:10" x14ac:dyDescent="0.3">
      <c r="A37">
        <v>32</v>
      </c>
      <c r="B37" t="s">
        <v>16</v>
      </c>
      <c r="C37" s="17">
        <v>44860</v>
      </c>
      <c r="D37" s="18">
        <v>0.75</v>
      </c>
      <c r="E37" s="19" t="s">
        <v>5</v>
      </c>
      <c r="F37" s="19" t="s">
        <v>21</v>
      </c>
      <c r="G37" s="22"/>
      <c r="H37" s="2">
        <v>1753</v>
      </c>
      <c r="I37" s="29" t="s">
        <v>23</v>
      </c>
      <c r="J37" s="29">
        <v>1747</v>
      </c>
    </row>
    <row r="38" spans="1:10" x14ac:dyDescent="0.3">
      <c r="C38" s="17"/>
      <c r="D38" s="18"/>
      <c r="E38" s="19" t="s">
        <v>21</v>
      </c>
      <c r="F38" s="19" t="s">
        <v>58</v>
      </c>
      <c r="G38" s="22"/>
      <c r="H38" s="2"/>
      <c r="I38" s="29"/>
      <c r="J38" s="2"/>
    </row>
    <row r="39" spans="1:10" x14ac:dyDescent="0.3">
      <c r="A39">
        <v>33</v>
      </c>
      <c r="B39" t="s">
        <v>16</v>
      </c>
      <c r="C39" s="17">
        <v>44860</v>
      </c>
      <c r="D39" s="18">
        <v>0.83333333333333337</v>
      </c>
      <c r="E39" s="19" t="s">
        <v>13</v>
      </c>
      <c r="F39" s="19" t="s">
        <v>9</v>
      </c>
      <c r="G39" s="22"/>
      <c r="H39" s="2">
        <v>1626</v>
      </c>
      <c r="I39" s="29" t="s">
        <v>23</v>
      </c>
      <c r="J39" s="2">
        <v>1700</v>
      </c>
    </row>
    <row r="40" spans="1:10" x14ac:dyDescent="0.3">
      <c r="A40">
        <v>34</v>
      </c>
      <c r="B40" t="s">
        <v>15</v>
      </c>
      <c r="C40" s="17">
        <v>44864</v>
      </c>
      <c r="D40" s="18">
        <v>0.66666666666666663</v>
      </c>
      <c r="E40" s="19" t="s">
        <v>8</v>
      </c>
      <c r="F40" s="19" t="s">
        <v>4</v>
      </c>
      <c r="G40" s="22"/>
      <c r="H40" s="29">
        <v>1729</v>
      </c>
      <c r="I40" s="29" t="s">
        <v>23</v>
      </c>
      <c r="J40" s="2">
        <v>1813</v>
      </c>
    </row>
    <row r="41" spans="1:10" x14ac:dyDescent="0.3">
      <c r="A41">
        <v>35</v>
      </c>
      <c r="B41" t="s">
        <v>15</v>
      </c>
      <c r="C41" s="17">
        <v>44864</v>
      </c>
      <c r="D41" s="18">
        <v>0.75</v>
      </c>
      <c r="E41" s="19" t="s">
        <v>10</v>
      </c>
      <c r="F41" s="19" t="s">
        <v>59</v>
      </c>
      <c r="G41" s="20" t="s">
        <v>247</v>
      </c>
      <c r="H41" s="2"/>
      <c r="I41" s="29"/>
      <c r="J41" s="2"/>
    </row>
    <row r="42" spans="1:10" x14ac:dyDescent="0.3">
      <c r="A42">
        <v>36</v>
      </c>
      <c r="B42" t="s">
        <v>15</v>
      </c>
      <c r="C42" s="17">
        <v>44864</v>
      </c>
      <c r="D42" s="18">
        <v>0.83333333333333337</v>
      </c>
      <c r="E42" s="19" t="s">
        <v>11</v>
      </c>
      <c r="F42" s="19" t="s">
        <v>22</v>
      </c>
      <c r="G42" s="22"/>
      <c r="H42" s="2">
        <v>1749</v>
      </c>
      <c r="I42" s="29" t="s">
        <v>23</v>
      </c>
      <c r="J42" s="2">
        <v>1756</v>
      </c>
    </row>
    <row r="43" spans="1:10" x14ac:dyDescent="0.3">
      <c r="A43">
        <v>37</v>
      </c>
      <c r="B43" t="s">
        <v>18</v>
      </c>
      <c r="C43" s="17">
        <v>44865</v>
      </c>
      <c r="D43" s="18">
        <v>0.83333333333333337</v>
      </c>
      <c r="E43" s="19" t="s">
        <v>20</v>
      </c>
      <c r="F43" s="19" t="s">
        <v>7</v>
      </c>
      <c r="G43" s="22"/>
      <c r="H43" s="2">
        <v>1592</v>
      </c>
      <c r="I43" s="29" t="s">
        <v>23</v>
      </c>
      <c r="J43" s="2">
        <v>1896</v>
      </c>
    </row>
    <row r="44" spans="1:10" x14ac:dyDescent="0.3">
      <c r="A44">
        <v>38</v>
      </c>
      <c r="B44" t="s">
        <v>16</v>
      </c>
      <c r="C44" s="17">
        <v>44867</v>
      </c>
      <c r="D44" s="18">
        <v>0.75</v>
      </c>
      <c r="E44" s="19" t="s">
        <v>6</v>
      </c>
      <c r="F44" s="19" t="s">
        <v>5</v>
      </c>
      <c r="G44" s="22"/>
      <c r="H44" s="2">
        <v>1337</v>
      </c>
      <c r="I44" s="29" t="s">
        <v>23</v>
      </c>
      <c r="J44" s="2">
        <v>1725</v>
      </c>
    </row>
    <row r="45" spans="1:10" x14ac:dyDescent="0.3">
      <c r="A45">
        <v>39</v>
      </c>
      <c r="B45" t="s">
        <v>16</v>
      </c>
      <c r="C45" s="17">
        <v>44867</v>
      </c>
      <c r="D45" s="18">
        <v>0.83333333333333337</v>
      </c>
      <c r="E45" s="19" t="s">
        <v>14</v>
      </c>
      <c r="F45" s="19" t="s">
        <v>19</v>
      </c>
      <c r="G45" s="22"/>
      <c r="H45" s="2">
        <v>1794</v>
      </c>
      <c r="I45" s="29" t="s">
        <v>23</v>
      </c>
      <c r="J45" s="2">
        <v>1743</v>
      </c>
    </row>
    <row r="46" spans="1:10" x14ac:dyDescent="0.3">
      <c r="A46">
        <v>40</v>
      </c>
      <c r="B46" s="26" t="s">
        <v>124</v>
      </c>
      <c r="C46" s="24">
        <v>44880</v>
      </c>
      <c r="D46" s="25">
        <v>0.75</v>
      </c>
      <c r="E46" s="19" t="s">
        <v>12</v>
      </c>
      <c r="F46" s="19" t="s">
        <v>32</v>
      </c>
      <c r="G46" s="22"/>
      <c r="H46" s="2">
        <v>1917</v>
      </c>
      <c r="I46" s="29" t="s">
        <v>23</v>
      </c>
      <c r="J46" s="2">
        <v>1725</v>
      </c>
    </row>
    <row r="47" spans="1:10" x14ac:dyDescent="0.3">
      <c r="C47" s="17"/>
      <c r="D47" s="18"/>
      <c r="E47" s="19" t="s">
        <v>58</v>
      </c>
      <c r="F47" s="19" t="s">
        <v>32</v>
      </c>
      <c r="G47" s="22"/>
      <c r="H47" s="2"/>
      <c r="I47" s="29"/>
      <c r="J47" s="2"/>
    </row>
    <row r="48" spans="1:10" x14ac:dyDescent="0.3">
      <c r="A48">
        <v>41</v>
      </c>
      <c r="B48" t="s">
        <v>15</v>
      </c>
      <c r="C48" s="17">
        <v>44871</v>
      </c>
      <c r="D48" s="18">
        <v>0.79166666666666663</v>
      </c>
      <c r="E48" s="19" t="s">
        <v>4</v>
      </c>
      <c r="F48" s="19" t="s">
        <v>10</v>
      </c>
      <c r="G48" s="22"/>
      <c r="H48" s="2">
        <v>1988</v>
      </c>
      <c r="I48" s="29" t="s">
        <v>23</v>
      </c>
      <c r="J48" s="2">
        <v>1484</v>
      </c>
    </row>
    <row r="49" spans="1:10" x14ac:dyDescent="0.3">
      <c r="A49">
        <v>42</v>
      </c>
      <c r="B49" t="s">
        <v>18</v>
      </c>
      <c r="C49" s="17">
        <v>44872</v>
      </c>
      <c r="D49" s="18">
        <v>0.83333333333333337</v>
      </c>
      <c r="E49" s="19" t="s">
        <v>9</v>
      </c>
      <c r="F49" s="19" t="s">
        <v>14</v>
      </c>
      <c r="G49" s="22"/>
      <c r="H49" s="2">
        <v>1773</v>
      </c>
      <c r="I49" s="29" t="s">
        <v>23</v>
      </c>
      <c r="J49" s="2">
        <v>1922</v>
      </c>
    </row>
    <row r="50" spans="1:10" x14ac:dyDescent="0.3">
      <c r="A50">
        <v>43</v>
      </c>
      <c r="B50" t="s">
        <v>16</v>
      </c>
      <c r="C50" s="17">
        <v>44874</v>
      </c>
      <c r="D50" s="18">
        <v>0.75</v>
      </c>
      <c r="E50" s="19" t="s">
        <v>7</v>
      </c>
      <c r="F50" s="19" t="s">
        <v>13</v>
      </c>
      <c r="G50" s="22"/>
      <c r="H50" s="2">
        <v>1844</v>
      </c>
      <c r="I50" s="29" t="s">
        <v>23</v>
      </c>
      <c r="J50" s="2">
        <v>1679</v>
      </c>
    </row>
    <row r="51" spans="1:10" ht="15.6" x14ac:dyDescent="0.3">
      <c r="A51">
        <v>44</v>
      </c>
      <c r="B51" s="26" t="s">
        <v>171</v>
      </c>
      <c r="C51" s="24">
        <v>44973</v>
      </c>
      <c r="D51" s="25">
        <v>0.83333333333333337</v>
      </c>
      <c r="E51" s="37" t="s">
        <v>22</v>
      </c>
      <c r="F51" s="37" t="s">
        <v>20</v>
      </c>
      <c r="G51" s="2"/>
      <c r="H51" s="2">
        <v>1933</v>
      </c>
      <c r="I51" s="3" t="s">
        <v>23</v>
      </c>
      <c r="J51" s="2">
        <f>1648+20</f>
        <v>1668</v>
      </c>
    </row>
    <row r="52" spans="1:10" x14ac:dyDescent="0.3">
      <c r="A52">
        <v>45</v>
      </c>
      <c r="B52" t="s">
        <v>15</v>
      </c>
      <c r="C52" s="17">
        <v>44878</v>
      </c>
      <c r="D52" s="18">
        <v>0.66666666666666663</v>
      </c>
      <c r="E52" s="19" t="s">
        <v>59</v>
      </c>
      <c r="F52" s="19" t="s">
        <v>11</v>
      </c>
      <c r="G52" s="20" t="s">
        <v>247</v>
      </c>
      <c r="H52" s="2"/>
      <c r="I52" s="29"/>
      <c r="J52" s="2"/>
    </row>
    <row r="53" spans="1:10" x14ac:dyDescent="0.3">
      <c r="A53">
        <v>46</v>
      </c>
      <c r="B53" t="s">
        <v>15</v>
      </c>
      <c r="C53" s="17">
        <v>44878</v>
      </c>
      <c r="D53" s="18">
        <v>0.75</v>
      </c>
      <c r="E53" s="19" t="s">
        <v>19</v>
      </c>
      <c r="F53" s="19" t="s">
        <v>12</v>
      </c>
      <c r="G53" s="22"/>
      <c r="H53" s="2">
        <v>1857</v>
      </c>
      <c r="I53" s="29" t="s">
        <v>23</v>
      </c>
      <c r="J53" s="2">
        <v>1799</v>
      </c>
    </row>
    <row r="54" spans="1:10" x14ac:dyDescent="0.3">
      <c r="A54">
        <v>47</v>
      </c>
      <c r="B54" t="s">
        <v>15</v>
      </c>
      <c r="C54" s="17">
        <v>44878</v>
      </c>
      <c r="D54" s="18">
        <v>0.83333333333333337</v>
      </c>
      <c r="E54" s="19" t="s">
        <v>5</v>
      </c>
      <c r="F54" s="19" t="s">
        <v>8</v>
      </c>
      <c r="G54" s="22"/>
      <c r="H54" s="2">
        <v>1618</v>
      </c>
      <c r="I54" s="29" t="s">
        <v>23</v>
      </c>
      <c r="J54" s="2">
        <v>1474</v>
      </c>
    </row>
    <row r="55" spans="1:10" x14ac:dyDescent="0.3">
      <c r="A55">
        <v>48</v>
      </c>
      <c r="B55" t="s">
        <v>18</v>
      </c>
      <c r="C55" s="17">
        <v>44879</v>
      </c>
      <c r="D55" s="18">
        <v>0.83333333333333337</v>
      </c>
      <c r="E55" s="19" t="s">
        <v>21</v>
      </c>
      <c r="F55" s="19" t="s">
        <v>6</v>
      </c>
      <c r="G55" s="22"/>
      <c r="H55" s="2">
        <v>1591</v>
      </c>
      <c r="I55" s="29" t="s">
        <v>23</v>
      </c>
      <c r="J55" s="2">
        <v>1550</v>
      </c>
    </row>
    <row r="56" spans="1:10" x14ac:dyDescent="0.3">
      <c r="C56" s="17"/>
      <c r="D56" s="18"/>
      <c r="E56" s="19" t="s">
        <v>6</v>
      </c>
      <c r="F56" s="19" t="s">
        <v>58</v>
      </c>
      <c r="G56" s="22"/>
      <c r="H56" s="2"/>
      <c r="I56" s="2"/>
      <c r="J56" s="2"/>
    </row>
    <row r="57" spans="1:10" x14ac:dyDescent="0.3">
      <c r="A57">
        <v>49</v>
      </c>
      <c r="B57" t="s">
        <v>16</v>
      </c>
      <c r="C57" s="17">
        <v>44881</v>
      </c>
      <c r="D57" s="18">
        <v>0.75</v>
      </c>
      <c r="E57" s="19" t="s">
        <v>13</v>
      </c>
      <c r="F57" s="19" t="s">
        <v>22</v>
      </c>
      <c r="G57" s="22"/>
      <c r="H57" s="2">
        <v>1561</v>
      </c>
      <c r="I57" s="2" t="s">
        <v>23</v>
      </c>
      <c r="J57" s="2">
        <v>1753</v>
      </c>
    </row>
    <row r="58" spans="1:10" x14ac:dyDescent="0.3">
      <c r="A58">
        <v>50</v>
      </c>
      <c r="B58" t="s">
        <v>16</v>
      </c>
      <c r="C58" s="17">
        <v>44881</v>
      </c>
      <c r="D58" s="18">
        <v>0.83333333333333337</v>
      </c>
      <c r="E58" s="19" t="s">
        <v>10</v>
      </c>
      <c r="F58" s="19" t="s">
        <v>5</v>
      </c>
      <c r="G58" s="22"/>
      <c r="H58" s="2">
        <v>1661</v>
      </c>
      <c r="I58" s="2" t="s">
        <v>23</v>
      </c>
      <c r="J58" s="2">
        <v>1792</v>
      </c>
    </row>
    <row r="59" spans="1:10" x14ac:dyDescent="0.3">
      <c r="A59">
        <v>51</v>
      </c>
      <c r="B59" t="s">
        <v>15</v>
      </c>
      <c r="C59" s="17">
        <v>44885</v>
      </c>
      <c r="D59" s="18">
        <v>0.625</v>
      </c>
      <c r="E59" s="19" t="s">
        <v>11</v>
      </c>
      <c r="F59" s="19" t="s">
        <v>4</v>
      </c>
      <c r="G59" s="22"/>
      <c r="H59" s="2">
        <v>1583</v>
      </c>
      <c r="I59" s="2" t="s">
        <v>23</v>
      </c>
      <c r="J59" s="2">
        <v>1608</v>
      </c>
    </row>
    <row r="60" spans="1:10" x14ac:dyDescent="0.3">
      <c r="A60">
        <v>52</v>
      </c>
      <c r="B60" t="s">
        <v>15</v>
      </c>
      <c r="C60" s="17">
        <v>44885</v>
      </c>
      <c r="D60" s="18">
        <v>0.79166666666666663</v>
      </c>
      <c r="E60" s="19" t="s">
        <v>14</v>
      </c>
      <c r="F60" s="19" t="s">
        <v>59</v>
      </c>
      <c r="G60" s="20" t="s">
        <v>247</v>
      </c>
      <c r="H60" s="2"/>
      <c r="I60" s="2"/>
      <c r="J60" s="2"/>
    </row>
    <row r="61" spans="1:10" x14ac:dyDescent="0.3">
      <c r="A61">
        <v>53</v>
      </c>
      <c r="B61" t="s">
        <v>18</v>
      </c>
      <c r="C61" s="17">
        <v>44886</v>
      </c>
      <c r="D61" s="18">
        <v>0.83333333333333337</v>
      </c>
      <c r="E61" s="19" t="s">
        <v>8</v>
      </c>
      <c r="F61" s="19" t="s">
        <v>21</v>
      </c>
      <c r="G61" s="22"/>
      <c r="H61" s="2">
        <v>1451</v>
      </c>
      <c r="I61" s="2" t="s">
        <v>23</v>
      </c>
      <c r="J61" s="2">
        <v>1724</v>
      </c>
    </row>
    <row r="62" spans="1:10" x14ac:dyDescent="0.3">
      <c r="A62">
        <v>54</v>
      </c>
      <c r="B62" s="26" t="s">
        <v>83</v>
      </c>
      <c r="C62" s="24">
        <v>44904</v>
      </c>
      <c r="D62" s="18">
        <v>0.75</v>
      </c>
      <c r="E62" s="19" t="s">
        <v>14</v>
      </c>
      <c r="F62" s="19" t="s">
        <v>7</v>
      </c>
      <c r="G62" s="22"/>
      <c r="H62" s="28">
        <v>1885</v>
      </c>
      <c r="I62" s="28" t="s">
        <v>23</v>
      </c>
      <c r="J62" s="28">
        <v>1961</v>
      </c>
    </row>
    <row r="63" spans="1:10" x14ac:dyDescent="0.3">
      <c r="A63">
        <v>55</v>
      </c>
      <c r="B63" t="s">
        <v>16</v>
      </c>
      <c r="C63" s="17">
        <v>44888</v>
      </c>
      <c r="D63" s="18">
        <v>0.83333333333333337</v>
      </c>
      <c r="E63" s="19" t="s">
        <v>12</v>
      </c>
      <c r="F63" s="19" t="s">
        <v>9</v>
      </c>
      <c r="G63" s="22"/>
      <c r="H63" s="2">
        <v>1683</v>
      </c>
      <c r="I63" s="2" t="s">
        <v>23</v>
      </c>
      <c r="J63" s="2">
        <v>1621</v>
      </c>
    </row>
    <row r="64" spans="1:10" x14ac:dyDescent="0.3">
      <c r="A64">
        <v>56</v>
      </c>
      <c r="B64" t="s">
        <v>15</v>
      </c>
      <c r="C64" s="17">
        <v>44892</v>
      </c>
      <c r="D64" s="18">
        <v>0.66666666666666663</v>
      </c>
      <c r="E64" s="19" t="s">
        <v>32</v>
      </c>
      <c r="F64" s="19" t="s">
        <v>19</v>
      </c>
      <c r="G64" s="22"/>
      <c r="H64" s="2">
        <v>1620</v>
      </c>
      <c r="I64" s="2" t="s">
        <v>23</v>
      </c>
      <c r="J64" s="2">
        <v>1918</v>
      </c>
    </row>
    <row r="65" spans="1:10" x14ac:dyDescent="0.3">
      <c r="C65" s="17"/>
      <c r="D65" s="18"/>
      <c r="E65" s="19" t="s">
        <v>58</v>
      </c>
      <c r="F65" s="19" t="s">
        <v>19</v>
      </c>
      <c r="G65" s="22"/>
      <c r="H65" s="2"/>
      <c r="I65" s="2"/>
      <c r="J65" s="2"/>
    </row>
    <row r="66" spans="1:10" x14ac:dyDescent="0.3">
      <c r="A66">
        <v>57</v>
      </c>
      <c r="B66" t="s">
        <v>15</v>
      </c>
      <c r="C66" s="17">
        <v>44892</v>
      </c>
      <c r="D66" s="18">
        <v>0.75</v>
      </c>
      <c r="E66" s="19" t="s">
        <v>4</v>
      </c>
      <c r="F66" s="19" t="s">
        <v>20</v>
      </c>
      <c r="G66" s="22"/>
      <c r="H66" s="2">
        <v>1744</v>
      </c>
      <c r="I66" s="2" t="s">
        <v>23</v>
      </c>
      <c r="J66" s="2">
        <v>1613</v>
      </c>
    </row>
    <row r="67" spans="1:10" x14ac:dyDescent="0.3">
      <c r="A67">
        <v>58</v>
      </c>
      <c r="B67" t="s">
        <v>15</v>
      </c>
      <c r="C67" s="17">
        <v>44892</v>
      </c>
      <c r="D67" s="18">
        <v>0.83333333333333337</v>
      </c>
      <c r="E67" s="19" t="s">
        <v>7</v>
      </c>
      <c r="F67" s="19" t="s">
        <v>12</v>
      </c>
      <c r="G67" s="22"/>
      <c r="H67" s="2">
        <v>1829</v>
      </c>
      <c r="I67" s="2" t="s">
        <v>23</v>
      </c>
      <c r="J67" s="2">
        <v>1848</v>
      </c>
    </row>
    <row r="68" spans="1:10" x14ac:dyDescent="0.3">
      <c r="A68">
        <v>59</v>
      </c>
      <c r="B68" t="s">
        <v>18</v>
      </c>
      <c r="C68" s="17">
        <v>44893</v>
      </c>
      <c r="D68" s="18">
        <v>0.83333333333333337</v>
      </c>
      <c r="E68" s="19" t="s">
        <v>22</v>
      </c>
      <c r="F68" s="19" t="s">
        <v>14</v>
      </c>
      <c r="G68" s="22"/>
      <c r="H68" s="2">
        <v>1736</v>
      </c>
      <c r="I68" s="2" t="s">
        <v>23</v>
      </c>
      <c r="J68" s="2">
        <v>1751</v>
      </c>
    </row>
    <row r="69" spans="1:10" x14ac:dyDescent="0.3">
      <c r="A69">
        <v>60</v>
      </c>
      <c r="B69" t="s">
        <v>16</v>
      </c>
      <c r="C69" s="24">
        <v>44937</v>
      </c>
      <c r="D69" s="18">
        <v>0.75</v>
      </c>
      <c r="E69" s="19" t="s">
        <v>59</v>
      </c>
      <c r="F69" s="19" t="s">
        <v>13</v>
      </c>
      <c r="G69" s="20" t="s">
        <v>247</v>
      </c>
      <c r="H69" s="2"/>
      <c r="I69" s="2"/>
      <c r="J69" s="2"/>
    </row>
    <row r="70" spans="1:10" x14ac:dyDescent="0.3">
      <c r="A70">
        <v>61</v>
      </c>
      <c r="B70" t="s">
        <v>16</v>
      </c>
      <c r="C70" s="17">
        <v>44895</v>
      </c>
      <c r="D70" s="18">
        <v>0.83333333333333337</v>
      </c>
      <c r="E70" s="19" t="s">
        <v>9</v>
      </c>
      <c r="F70" s="19" t="s">
        <v>32</v>
      </c>
      <c r="G70" s="22"/>
      <c r="H70" s="2">
        <v>1752</v>
      </c>
      <c r="I70" s="2" t="s">
        <v>23</v>
      </c>
      <c r="J70" s="2">
        <v>1779</v>
      </c>
    </row>
    <row r="71" spans="1:10" x14ac:dyDescent="0.3">
      <c r="A71">
        <v>62</v>
      </c>
      <c r="B71" t="s">
        <v>15</v>
      </c>
      <c r="C71" s="17">
        <v>44899</v>
      </c>
      <c r="D71" s="18">
        <v>0.625</v>
      </c>
      <c r="E71" s="19" t="s">
        <v>5</v>
      </c>
      <c r="F71" s="19" t="s">
        <v>11</v>
      </c>
      <c r="G71" s="22"/>
      <c r="H71" s="2">
        <v>1824</v>
      </c>
      <c r="I71" s="2" t="s">
        <v>23</v>
      </c>
      <c r="J71" s="2">
        <v>1499</v>
      </c>
    </row>
    <row r="72" spans="1:10" x14ac:dyDescent="0.3">
      <c r="A72">
        <v>63</v>
      </c>
      <c r="B72" t="s">
        <v>15</v>
      </c>
      <c r="C72" s="17">
        <v>44899</v>
      </c>
      <c r="D72" s="18">
        <v>0.79166666666666663</v>
      </c>
      <c r="E72" s="23" t="s">
        <v>7</v>
      </c>
      <c r="F72" s="19" t="s">
        <v>10</v>
      </c>
      <c r="G72" s="22"/>
      <c r="H72" s="2">
        <v>1923</v>
      </c>
      <c r="I72" s="2" t="s">
        <v>23</v>
      </c>
      <c r="J72" s="2">
        <v>1688</v>
      </c>
    </row>
    <row r="73" spans="1:10" ht="15.6" x14ac:dyDescent="0.3">
      <c r="A73">
        <v>64</v>
      </c>
      <c r="B73" s="21" t="s">
        <v>15</v>
      </c>
      <c r="C73" s="24">
        <v>45018</v>
      </c>
      <c r="D73" s="25">
        <v>0.79166666666666663</v>
      </c>
      <c r="E73" s="19" t="s">
        <v>6</v>
      </c>
      <c r="F73" s="19" t="s">
        <v>8</v>
      </c>
      <c r="G73" s="22"/>
      <c r="H73" s="29">
        <f>1495+30</f>
        <v>1525</v>
      </c>
      <c r="I73" s="3" t="s">
        <v>23</v>
      </c>
      <c r="J73" s="29">
        <f>1412+80</f>
        <v>1492</v>
      </c>
    </row>
    <row r="74" spans="1:10" x14ac:dyDescent="0.3">
      <c r="C74" s="17"/>
      <c r="D74" s="18"/>
      <c r="E74" s="19" t="s">
        <v>8</v>
      </c>
      <c r="F74" s="19" t="s">
        <v>58</v>
      </c>
      <c r="G74" s="22"/>
      <c r="H74" s="2"/>
      <c r="I74" s="2"/>
      <c r="J74" s="2"/>
    </row>
    <row r="75" spans="1:10" x14ac:dyDescent="0.3">
      <c r="A75">
        <v>65</v>
      </c>
      <c r="B75" t="s">
        <v>16</v>
      </c>
      <c r="C75" s="17">
        <v>44902</v>
      </c>
      <c r="D75" s="18">
        <v>0.75</v>
      </c>
      <c r="E75" s="19" t="s">
        <v>20</v>
      </c>
      <c r="F75" s="19" t="s">
        <v>59</v>
      </c>
      <c r="G75" s="20" t="s">
        <v>247</v>
      </c>
      <c r="H75" s="2"/>
      <c r="I75" s="2"/>
      <c r="J75" s="2"/>
    </row>
    <row r="76" spans="1:10" x14ac:dyDescent="0.3">
      <c r="A76">
        <v>66</v>
      </c>
      <c r="B76" t="s">
        <v>16</v>
      </c>
      <c r="C76" s="24">
        <v>44930</v>
      </c>
      <c r="D76" s="18">
        <v>0.75</v>
      </c>
      <c r="E76" s="19" t="s">
        <v>11</v>
      </c>
      <c r="F76" s="19" t="s">
        <v>21</v>
      </c>
      <c r="G76" s="22"/>
      <c r="H76" s="2">
        <v>1621</v>
      </c>
      <c r="I76" s="2" t="s">
        <v>23</v>
      </c>
      <c r="J76" s="2">
        <v>1588</v>
      </c>
    </row>
    <row r="77" spans="1:10" ht="15.6" x14ac:dyDescent="0.3">
      <c r="A77">
        <v>67</v>
      </c>
      <c r="B77" t="s">
        <v>15</v>
      </c>
      <c r="C77" s="24">
        <v>45018</v>
      </c>
      <c r="D77" s="25">
        <v>0.625</v>
      </c>
      <c r="E77" s="19" t="s">
        <v>20</v>
      </c>
      <c r="F77" s="19" t="s">
        <v>5</v>
      </c>
      <c r="G77" s="22"/>
      <c r="H77" s="29">
        <f>1685+50</f>
        <v>1735</v>
      </c>
      <c r="I77" s="3" t="s">
        <v>23</v>
      </c>
      <c r="J77" s="29">
        <v>1734</v>
      </c>
    </row>
    <row r="78" spans="1:10" x14ac:dyDescent="0.3">
      <c r="A78">
        <v>68</v>
      </c>
      <c r="B78" t="s">
        <v>15</v>
      </c>
      <c r="C78" s="17">
        <v>44906</v>
      </c>
      <c r="D78" s="18">
        <v>0.75</v>
      </c>
      <c r="E78" s="19" t="s">
        <v>13</v>
      </c>
      <c r="F78" s="19" t="s">
        <v>4</v>
      </c>
      <c r="G78" s="22"/>
      <c r="H78" s="2">
        <v>1779</v>
      </c>
      <c r="I78" s="2" t="s">
        <v>23</v>
      </c>
      <c r="J78" s="2">
        <v>1715</v>
      </c>
    </row>
    <row r="79" spans="1:10" x14ac:dyDescent="0.3">
      <c r="A79">
        <v>69</v>
      </c>
      <c r="B79" t="s">
        <v>15</v>
      </c>
      <c r="C79" s="17">
        <v>44906</v>
      </c>
      <c r="D79" s="18">
        <v>0.83333333333333337</v>
      </c>
      <c r="E79" s="19" t="s">
        <v>10</v>
      </c>
      <c r="F79" s="19" t="s">
        <v>6</v>
      </c>
      <c r="G79" s="22"/>
      <c r="H79" s="2">
        <v>1686</v>
      </c>
      <c r="I79" s="2" t="s">
        <v>23</v>
      </c>
      <c r="J79" s="2">
        <v>1614</v>
      </c>
    </row>
    <row r="80" spans="1:10" x14ac:dyDescent="0.3">
      <c r="A80">
        <v>70</v>
      </c>
      <c r="B80" t="s">
        <v>18</v>
      </c>
      <c r="C80" s="17">
        <v>44907</v>
      </c>
      <c r="D80" s="18">
        <v>0.83333333333333337</v>
      </c>
      <c r="E80" s="19" t="s">
        <v>12</v>
      </c>
      <c r="F80" s="19" t="s">
        <v>22</v>
      </c>
      <c r="G80" s="22"/>
      <c r="H80" s="2">
        <v>1878</v>
      </c>
      <c r="I80" s="2" t="s">
        <v>23</v>
      </c>
      <c r="J80" s="2">
        <v>1825</v>
      </c>
    </row>
    <row r="81" spans="1:12" x14ac:dyDescent="0.3">
      <c r="A81">
        <v>71</v>
      </c>
      <c r="B81" t="s">
        <v>16</v>
      </c>
      <c r="C81" s="17">
        <v>44909</v>
      </c>
      <c r="D81" s="18">
        <v>0.75</v>
      </c>
      <c r="E81" s="19" t="s">
        <v>32</v>
      </c>
      <c r="F81" s="19" t="s">
        <v>7</v>
      </c>
      <c r="G81" s="22"/>
      <c r="H81" s="2">
        <v>1616</v>
      </c>
      <c r="I81" s="2" t="s">
        <v>23</v>
      </c>
      <c r="J81" s="2">
        <v>1753</v>
      </c>
    </row>
    <row r="82" spans="1:12" x14ac:dyDescent="0.3">
      <c r="A82">
        <v>72</v>
      </c>
      <c r="B82" t="s">
        <v>16</v>
      </c>
      <c r="C82" s="17">
        <v>44909</v>
      </c>
      <c r="D82" s="18">
        <v>0.83333333333333337</v>
      </c>
      <c r="E82" s="19" t="s">
        <v>19</v>
      </c>
      <c r="F82" s="19" t="s">
        <v>9</v>
      </c>
      <c r="G82" s="22"/>
      <c r="H82" s="2">
        <v>1838</v>
      </c>
      <c r="I82" s="2" t="s">
        <v>23</v>
      </c>
      <c r="J82" s="2">
        <v>1880</v>
      </c>
    </row>
    <row r="83" spans="1:12" x14ac:dyDescent="0.3">
      <c r="C83" s="17"/>
      <c r="D83" s="18"/>
      <c r="E83" s="19" t="s">
        <v>58</v>
      </c>
      <c r="F83" s="19" t="s">
        <v>9</v>
      </c>
      <c r="G83" s="22"/>
      <c r="H83" s="2"/>
      <c r="I83" s="2"/>
      <c r="J83" s="2"/>
    </row>
    <row r="84" spans="1:12" x14ac:dyDescent="0.3">
      <c r="A84">
        <v>73</v>
      </c>
      <c r="B84" t="s">
        <v>124</v>
      </c>
      <c r="C84" s="24">
        <v>44943</v>
      </c>
      <c r="D84" s="25">
        <v>0.83333333333333337</v>
      </c>
      <c r="E84" s="19" t="s">
        <v>7</v>
      </c>
      <c r="F84" s="19" t="s">
        <v>19</v>
      </c>
      <c r="G84" s="22"/>
      <c r="H84" s="2">
        <v>1859</v>
      </c>
      <c r="I84" s="2" t="s">
        <v>23</v>
      </c>
      <c r="J84" s="2">
        <v>2076</v>
      </c>
    </row>
    <row r="85" spans="1:12" x14ac:dyDescent="0.3">
      <c r="A85">
        <v>74</v>
      </c>
      <c r="B85" t="s">
        <v>171</v>
      </c>
      <c r="C85" s="24">
        <v>44945</v>
      </c>
      <c r="D85" s="18">
        <v>0.83333333333333337</v>
      </c>
      <c r="E85" s="19" t="s">
        <v>22</v>
      </c>
      <c r="F85" s="19" t="s">
        <v>32</v>
      </c>
      <c r="G85" s="22"/>
      <c r="H85" s="2">
        <v>1759</v>
      </c>
      <c r="I85" s="2" t="s">
        <v>23</v>
      </c>
      <c r="J85" s="2">
        <v>1592</v>
      </c>
    </row>
    <row r="86" spans="1:12" x14ac:dyDescent="0.3">
      <c r="A86">
        <v>75</v>
      </c>
      <c r="B86" t="s">
        <v>124</v>
      </c>
      <c r="C86" s="24">
        <v>44943</v>
      </c>
      <c r="D86" s="18">
        <v>0.83333333333333337</v>
      </c>
      <c r="E86" s="19" t="s">
        <v>59</v>
      </c>
      <c r="F86" s="19" t="s">
        <v>12</v>
      </c>
      <c r="G86" s="20" t="s">
        <v>247</v>
      </c>
      <c r="H86" s="2"/>
      <c r="I86" s="2"/>
      <c r="J86" s="2"/>
    </row>
    <row r="87" spans="1:12" x14ac:dyDescent="0.3">
      <c r="A87">
        <v>76</v>
      </c>
      <c r="B87" t="s">
        <v>16</v>
      </c>
      <c r="C87" s="24">
        <v>44930</v>
      </c>
      <c r="D87" s="25">
        <v>0.66666666666666663</v>
      </c>
      <c r="E87" s="19" t="s">
        <v>4</v>
      </c>
      <c r="F87" s="19" t="s">
        <v>14</v>
      </c>
      <c r="G87" s="22"/>
      <c r="H87" s="2">
        <v>1703</v>
      </c>
      <c r="I87" s="2" t="s">
        <v>23</v>
      </c>
      <c r="J87" s="2">
        <v>1796</v>
      </c>
    </row>
    <row r="88" spans="1:12" x14ac:dyDescent="0.3">
      <c r="A88">
        <v>77</v>
      </c>
      <c r="B88" s="26"/>
      <c r="C88" s="24" t="s">
        <v>307</v>
      </c>
      <c r="D88" s="25"/>
      <c r="E88" s="21" t="s">
        <v>5</v>
      </c>
      <c r="F88" s="21" t="s">
        <v>13</v>
      </c>
      <c r="G88" s="22"/>
      <c r="H88" s="2">
        <v>1843</v>
      </c>
      <c r="I88" s="2" t="s">
        <v>23</v>
      </c>
      <c r="J88" s="2">
        <v>1631</v>
      </c>
    </row>
    <row r="89" spans="1:12" x14ac:dyDescent="0.3">
      <c r="A89">
        <v>78</v>
      </c>
      <c r="B89" t="s">
        <v>16</v>
      </c>
      <c r="C89" s="17">
        <v>44937</v>
      </c>
      <c r="D89" s="18">
        <v>0.83333333333333337</v>
      </c>
      <c r="E89" s="19" t="s">
        <v>21</v>
      </c>
      <c r="F89" s="19" t="s">
        <v>20</v>
      </c>
      <c r="G89" s="22"/>
      <c r="H89" s="2">
        <v>1609</v>
      </c>
      <c r="I89" s="2" t="s">
        <v>23</v>
      </c>
      <c r="J89" s="2">
        <v>1581</v>
      </c>
    </row>
    <row r="90" spans="1:12" x14ac:dyDescent="0.3">
      <c r="A90">
        <v>79</v>
      </c>
      <c r="B90" t="s">
        <v>15</v>
      </c>
      <c r="C90" s="17">
        <v>44941</v>
      </c>
      <c r="D90" s="18">
        <v>0.625</v>
      </c>
      <c r="E90" s="19" t="s">
        <v>6</v>
      </c>
      <c r="F90" s="19" t="s">
        <v>11</v>
      </c>
      <c r="G90" s="22"/>
      <c r="H90" s="2">
        <v>1451</v>
      </c>
      <c r="I90" s="2" t="s">
        <v>23</v>
      </c>
      <c r="J90" s="2">
        <v>1728</v>
      </c>
    </row>
    <row r="91" spans="1:12" x14ac:dyDescent="0.3">
      <c r="A91">
        <v>80</v>
      </c>
      <c r="B91" t="s">
        <v>15</v>
      </c>
      <c r="C91" s="17">
        <v>44941</v>
      </c>
      <c r="D91" s="18">
        <v>0.79166666666666663</v>
      </c>
      <c r="E91" s="19" t="s">
        <v>8</v>
      </c>
      <c r="F91" s="19" t="s">
        <v>10</v>
      </c>
      <c r="G91" s="22"/>
      <c r="H91" s="2">
        <v>1806</v>
      </c>
      <c r="I91" s="2" t="s">
        <v>23</v>
      </c>
      <c r="J91" s="2">
        <v>1676</v>
      </c>
    </row>
    <row r="92" spans="1:12" x14ac:dyDescent="0.3">
      <c r="C92" s="17"/>
      <c r="D92" s="18"/>
      <c r="E92" s="19" t="s">
        <v>10</v>
      </c>
      <c r="F92" s="19" t="s">
        <v>58</v>
      </c>
      <c r="G92" s="22"/>
      <c r="H92" s="2"/>
      <c r="I92" s="2"/>
      <c r="J92" s="2"/>
    </row>
    <row r="93" spans="1:12" x14ac:dyDescent="0.3">
      <c r="A93">
        <v>81</v>
      </c>
      <c r="B93" t="s">
        <v>18</v>
      </c>
      <c r="C93" s="17">
        <v>44942</v>
      </c>
      <c r="D93" s="18">
        <v>0.83333333333333337</v>
      </c>
      <c r="E93" s="19" t="s">
        <v>12</v>
      </c>
      <c r="F93" s="19" t="s">
        <v>4</v>
      </c>
      <c r="G93" s="22"/>
      <c r="H93" s="2">
        <v>1780</v>
      </c>
      <c r="I93" s="2" t="s">
        <v>23</v>
      </c>
      <c r="J93" s="2">
        <v>1644</v>
      </c>
    </row>
    <row r="94" spans="1:12" x14ac:dyDescent="0.3">
      <c r="A94">
        <v>82</v>
      </c>
      <c r="B94" t="s">
        <v>16</v>
      </c>
      <c r="C94" s="17">
        <v>44944</v>
      </c>
      <c r="D94" s="18">
        <v>0.75</v>
      </c>
      <c r="E94" s="19" t="s">
        <v>20</v>
      </c>
      <c r="F94" s="19" t="s">
        <v>6</v>
      </c>
      <c r="G94" s="22"/>
      <c r="H94" s="2">
        <v>1735</v>
      </c>
      <c r="I94" s="2" t="s">
        <v>23</v>
      </c>
      <c r="J94" s="2">
        <v>1444</v>
      </c>
    </row>
    <row r="95" spans="1:12" x14ac:dyDescent="0.3">
      <c r="A95">
        <v>83</v>
      </c>
      <c r="B95" t="s">
        <v>16</v>
      </c>
      <c r="C95" s="17">
        <v>44944</v>
      </c>
      <c r="D95" s="18">
        <v>0.83333333333333337</v>
      </c>
      <c r="E95" s="19" t="s">
        <v>13</v>
      </c>
      <c r="F95" s="19" t="s">
        <v>21</v>
      </c>
      <c r="G95" s="22"/>
      <c r="H95" s="2">
        <v>1624</v>
      </c>
      <c r="I95" s="2" t="s">
        <v>23</v>
      </c>
      <c r="J95" s="2">
        <v>1713</v>
      </c>
    </row>
    <row r="96" spans="1:12" ht="15.6" x14ac:dyDescent="0.3">
      <c r="A96">
        <v>84</v>
      </c>
      <c r="B96" t="s">
        <v>15</v>
      </c>
      <c r="C96" s="17">
        <v>44948</v>
      </c>
      <c r="D96" s="18">
        <v>0.66666666666666663</v>
      </c>
      <c r="E96" s="19" t="s">
        <v>14</v>
      </c>
      <c r="F96" s="19" t="s">
        <v>5</v>
      </c>
      <c r="G96" s="22"/>
      <c r="H96" s="28">
        <v>1775</v>
      </c>
      <c r="I96" s="31" t="s">
        <v>23</v>
      </c>
      <c r="J96" s="28">
        <v>1777</v>
      </c>
      <c r="L96" s="2"/>
    </row>
    <row r="97" spans="1:12" ht="15.6" x14ac:dyDescent="0.3">
      <c r="A97">
        <v>85</v>
      </c>
      <c r="B97" t="s">
        <v>15</v>
      </c>
      <c r="C97" s="17">
        <v>44948</v>
      </c>
      <c r="D97" s="18">
        <v>0.75</v>
      </c>
      <c r="E97" s="19" t="s">
        <v>11</v>
      </c>
      <c r="F97" s="19" t="s">
        <v>8</v>
      </c>
      <c r="G97" s="22"/>
      <c r="H97" s="28">
        <v>1693</v>
      </c>
      <c r="I97" s="31" t="s">
        <v>23</v>
      </c>
      <c r="J97" s="28">
        <v>1687</v>
      </c>
      <c r="K97" s="32"/>
      <c r="L97" s="2"/>
    </row>
    <row r="98" spans="1:12" ht="15.6" x14ac:dyDescent="0.3">
      <c r="A98">
        <v>86</v>
      </c>
      <c r="B98" t="s">
        <v>15</v>
      </c>
      <c r="C98" s="17">
        <v>44948</v>
      </c>
      <c r="D98" s="18">
        <v>0.83333333333333337</v>
      </c>
      <c r="E98" s="19" t="s">
        <v>32</v>
      </c>
      <c r="F98" s="19" t="s">
        <v>59</v>
      </c>
      <c r="G98" s="20" t="s">
        <v>247</v>
      </c>
      <c r="H98" s="28"/>
      <c r="I98" s="31"/>
      <c r="J98" s="28"/>
      <c r="L98" s="33"/>
    </row>
    <row r="99" spans="1:12" ht="15.6" x14ac:dyDescent="0.3">
      <c r="A99">
        <v>87</v>
      </c>
      <c r="B99" t="s">
        <v>18</v>
      </c>
      <c r="C99" s="17">
        <v>44949</v>
      </c>
      <c r="D99" s="18">
        <v>0.83333333333333337</v>
      </c>
      <c r="E99" s="19" t="s">
        <v>19</v>
      </c>
      <c r="F99" s="19" t="s">
        <v>22</v>
      </c>
      <c r="G99" s="22"/>
      <c r="H99" s="28">
        <v>1875</v>
      </c>
      <c r="I99" s="31" t="s">
        <v>23</v>
      </c>
      <c r="J99" s="28">
        <v>1841</v>
      </c>
      <c r="K99" s="32"/>
      <c r="L99" s="2"/>
    </row>
    <row r="100" spans="1:12" x14ac:dyDescent="0.3">
      <c r="A100">
        <v>88</v>
      </c>
      <c r="B100" s="26"/>
      <c r="C100" s="24" t="s">
        <v>307</v>
      </c>
      <c r="D100" s="25"/>
      <c r="E100" s="21" t="s">
        <v>9</v>
      </c>
      <c r="F100" s="21" t="s">
        <v>7</v>
      </c>
      <c r="G100" s="22"/>
      <c r="H100" s="2">
        <v>1871</v>
      </c>
      <c r="I100" s="2" t="s">
        <v>23</v>
      </c>
      <c r="J100" s="2">
        <v>2003</v>
      </c>
      <c r="L100" s="33"/>
    </row>
    <row r="101" spans="1:12" ht="15.6" x14ac:dyDescent="0.3">
      <c r="C101" s="17"/>
      <c r="D101" s="18"/>
      <c r="E101" s="19" t="s">
        <v>58</v>
      </c>
      <c r="F101" s="19" t="s">
        <v>7</v>
      </c>
      <c r="G101" s="22"/>
      <c r="H101" s="28"/>
      <c r="I101" s="31"/>
      <c r="J101" s="28"/>
      <c r="K101" s="32"/>
      <c r="L101" s="2"/>
    </row>
    <row r="102" spans="1:12" ht="15.6" x14ac:dyDescent="0.3">
      <c r="A102">
        <v>89</v>
      </c>
      <c r="B102" t="s">
        <v>16</v>
      </c>
      <c r="C102" s="17">
        <v>44951</v>
      </c>
      <c r="D102" s="18">
        <v>0.83333333333333337</v>
      </c>
      <c r="E102" s="19" t="s">
        <v>21</v>
      </c>
      <c r="F102" s="19" t="s">
        <v>14</v>
      </c>
      <c r="G102" s="22"/>
      <c r="H102" s="28">
        <v>1582</v>
      </c>
      <c r="I102" s="31" t="s">
        <v>23</v>
      </c>
      <c r="J102" s="28">
        <v>1806</v>
      </c>
      <c r="K102" s="32"/>
      <c r="L102" s="2"/>
    </row>
    <row r="103" spans="1:12" x14ac:dyDescent="0.3">
      <c r="A103">
        <v>90</v>
      </c>
      <c r="B103" t="s">
        <v>15</v>
      </c>
      <c r="C103" s="17">
        <v>44955</v>
      </c>
      <c r="D103" s="18">
        <v>0.625</v>
      </c>
      <c r="E103" s="19" t="s">
        <v>59</v>
      </c>
      <c r="F103" s="19" t="s">
        <v>19</v>
      </c>
      <c r="G103" s="20" t="s">
        <v>247</v>
      </c>
      <c r="H103" s="27"/>
      <c r="I103" s="27"/>
      <c r="J103" s="27"/>
      <c r="K103" s="35"/>
      <c r="L103" s="36"/>
    </row>
    <row r="104" spans="1:12" ht="15.6" x14ac:dyDescent="0.3">
      <c r="A104">
        <v>91</v>
      </c>
      <c r="B104" s="26" t="s">
        <v>124</v>
      </c>
      <c r="C104" s="24">
        <v>44999</v>
      </c>
      <c r="D104" s="25"/>
      <c r="E104" s="19" t="s">
        <v>4</v>
      </c>
      <c r="F104" s="19" t="s">
        <v>32</v>
      </c>
      <c r="G104" s="22"/>
      <c r="H104" s="29">
        <v>1826</v>
      </c>
      <c r="I104" s="3" t="s">
        <v>23</v>
      </c>
      <c r="J104" s="29">
        <f>1660+10</f>
        <v>1670</v>
      </c>
      <c r="K104" s="35"/>
      <c r="L104" s="27"/>
    </row>
    <row r="105" spans="1:12" x14ac:dyDescent="0.3">
      <c r="A105">
        <v>92</v>
      </c>
      <c r="B105" t="s">
        <v>18</v>
      </c>
      <c r="C105" s="17">
        <v>44956</v>
      </c>
      <c r="D105" s="18">
        <v>0.83333333333333337</v>
      </c>
      <c r="E105" s="19" t="s">
        <v>5</v>
      </c>
      <c r="F105" s="19" t="s">
        <v>12</v>
      </c>
      <c r="G105" s="22"/>
      <c r="H105" s="27">
        <v>1833</v>
      </c>
      <c r="I105" s="27" t="s">
        <v>23</v>
      </c>
      <c r="J105" s="27">
        <v>1862</v>
      </c>
      <c r="K105" s="34"/>
      <c r="L105" s="36"/>
    </row>
    <row r="106" spans="1:12" x14ac:dyDescent="0.3">
      <c r="A106">
        <v>93</v>
      </c>
      <c r="B106" t="s">
        <v>16</v>
      </c>
      <c r="C106" s="17">
        <v>44958</v>
      </c>
      <c r="D106" s="18">
        <v>0.75</v>
      </c>
      <c r="E106" s="19" t="s">
        <v>22</v>
      </c>
      <c r="F106" s="19" t="s">
        <v>9</v>
      </c>
      <c r="G106" s="22"/>
      <c r="H106" s="27">
        <v>1854</v>
      </c>
      <c r="I106" s="27" t="s">
        <v>23</v>
      </c>
      <c r="J106" s="27">
        <v>1797</v>
      </c>
      <c r="K106" s="34"/>
      <c r="L106" s="36"/>
    </row>
    <row r="107" spans="1:12" x14ac:dyDescent="0.3">
      <c r="A107">
        <v>94</v>
      </c>
      <c r="B107" t="s">
        <v>16</v>
      </c>
      <c r="C107" s="17">
        <v>44958</v>
      </c>
      <c r="D107" s="18">
        <v>0.83333333333333337</v>
      </c>
      <c r="E107" s="19" t="s">
        <v>6</v>
      </c>
      <c r="F107" s="19" t="s">
        <v>13</v>
      </c>
      <c r="G107" s="22"/>
      <c r="H107" s="27">
        <f>1478+30</f>
        <v>1508</v>
      </c>
      <c r="I107" s="27" t="s">
        <v>23</v>
      </c>
      <c r="J107" s="27">
        <v>1738</v>
      </c>
      <c r="K107" s="35"/>
      <c r="L107" s="36"/>
    </row>
    <row r="108" spans="1:12" x14ac:dyDescent="0.3">
      <c r="A108">
        <v>95</v>
      </c>
      <c r="B108" t="s">
        <v>15</v>
      </c>
      <c r="C108" s="17">
        <v>44962</v>
      </c>
      <c r="D108" s="18">
        <v>0.66666666666666663</v>
      </c>
      <c r="E108" s="19" t="s">
        <v>8</v>
      </c>
      <c r="F108" s="19" t="s">
        <v>20</v>
      </c>
      <c r="G108" s="22"/>
      <c r="H108" s="27">
        <v>1597</v>
      </c>
      <c r="I108" s="27" t="s">
        <v>23</v>
      </c>
      <c r="J108" s="27">
        <f>1684+10</f>
        <v>1694</v>
      </c>
      <c r="K108" s="35"/>
      <c r="L108" s="36"/>
    </row>
    <row r="109" spans="1:12" x14ac:dyDescent="0.3">
      <c r="A109">
        <v>96</v>
      </c>
      <c r="B109" t="s">
        <v>15</v>
      </c>
      <c r="C109" s="17">
        <v>44962</v>
      </c>
      <c r="D109" s="18">
        <v>0.75</v>
      </c>
      <c r="E109" s="19" t="s">
        <v>10</v>
      </c>
      <c r="F109" s="19" t="s">
        <v>11</v>
      </c>
      <c r="G109" s="22"/>
      <c r="H109" s="27">
        <f>1494+80</f>
        <v>1574</v>
      </c>
      <c r="I109" s="27" t="s">
        <v>23</v>
      </c>
      <c r="J109" s="27">
        <f>1614+10</f>
        <v>1624</v>
      </c>
      <c r="K109" s="34"/>
      <c r="L109" s="36"/>
    </row>
    <row r="110" spans="1:12" x14ac:dyDescent="0.3">
      <c r="C110" s="17"/>
      <c r="D110" s="18"/>
      <c r="E110" s="19" t="s">
        <v>11</v>
      </c>
      <c r="F110" s="19" t="s">
        <v>58</v>
      </c>
      <c r="G110" s="22"/>
      <c r="H110" s="27"/>
      <c r="I110" s="27"/>
      <c r="J110" s="27"/>
      <c r="K110" s="35"/>
      <c r="L110" s="36"/>
    </row>
    <row r="111" spans="1:12" x14ac:dyDescent="0.3">
      <c r="A111">
        <v>97</v>
      </c>
      <c r="B111" t="s">
        <v>15</v>
      </c>
      <c r="C111" s="17">
        <v>44962</v>
      </c>
      <c r="D111" s="18">
        <v>0.83333333333333337</v>
      </c>
      <c r="E111" s="19" t="s">
        <v>32</v>
      </c>
      <c r="F111" s="19" t="s">
        <v>5</v>
      </c>
      <c r="G111" s="22"/>
      <c r="H111" s="27">
        <f>1617+30</f>
        <v>1647</v>
      </c>
      <c r="I111" s="27" t="s">
        <v>23</v>
      </c>
      <c r="J111" s="27">
        <v>1790</v>
      </c>
      <c r="K111" s="35"/>
      <c r="L111" s="36"/>
    </row>
    <row r="112" spans="1:12" x14ac:dyDescent="0.3">
      <c r="A112">
        <v>98</v>
      </c>
      <c r="B112" t="s">
        <v>18</v>
      </c>
      <c r="C112" s="17">
        <v>44963</v>
      </c>
      <c r="D112" s="18">
        <v>0.83333333333333337</v>
      </c>
      <c r="E112" s="19" t="s">
        <v>19</v>
      </c>
      <c r="F112" s="19" t="s">
        <v>4</v>
      </c>
      <c r="G112" s="22"/>
      <c r="H112" s="27">
        <v>1854</v>
      </c>
      <c r="I112" s="27" t="s">
        <v>23</v>
      </c>
      <c r="J112" s="27">
        <v>1682</v>
      </c>
      <c r="K112" s="35"/>
      <c r="L112" s="36"/>
    </row>
    <row r="113" spans="1:12" x14ac:dyDescent="0.3">
      <c r="A113">
        <v>99</v>
      </c>
      <c r="B113" t="s">
        <v>16</v>
      </c>
      <c r="C113" s="17">
        <v>44965</v>
      </c>
      <c r="D113" s="18">
        <v>0.75</v>
      </c>
      <c r="E113" s="19" t="s">
        <v>14</v>
      </c>
      <c r="F113" s="19" t="s">
        <v>6</v>
      </c>
      <c r="G113" s="22"/>
      <c r="H113" s="27">
        <v>1811</v>
      </c>
      <c r="I113" s="27" t="s">
        <v>23</v>
      </c>
      <c r="J113" s="36">
        <f>1556+30</f>
        <v>1586</v>
      </c>
      <c r="K113" s="35"/>
      <c r="L113" s="36"/>
    </row>
    <row r="114" spans="1:12" x14ac:dyDescent="0.3">
      <c r="A114">
        <v>100</v>
      </c>
      <c r="B114" t="s">
        <v>16</v>
      </c>
      <c r="C114" s="17">
        <v>44965</v>
      </c>
      <c r="D114" s="18">
        <v>0.83333333333333337</v>
      </c>
      <c r="E114" s="19" t="s">
        <v>12</v>
      </c>
      <c r="F114" s="19" t="s">
        <v>21</v>
      </c>
      <c r="G114" s="22"/>
      <c r="H114" s="27">
        <v>1739</v>
      </c>
      <c r="I114" s="27" t="s">
        <v>23</v>
      </c>
      <c r="J114" s="36">
        <v>1670</v>
      </c>
      <c r="K114" s="34"/>
      <c r="L114" s="36"/>
    </row>
    <row r="115" spans="1:12" x14ac:dyDescent="0.3">
      <c r="A115">
        <v>101</v>
      </c>
      <c r="B115" t="s">
        <v>15</v>
      </c>
      <c r="C115" s="17">
        <v>44969</v>
      </c>
      <c r="D115" s="18">
        <v>0.625</v>
      </c>
      <c r="E115" s="19" t="s">
        <v>20</v>
      </c>
      <c r="F115" s="19" t="s">
        <v>10</v>
      </c>
      <c r="G115" s="22"/>
      <c r="H115" s="27">
        <f>1654+10</f>
        <v>1664</v>
      </c>
      <c r="I115" s="27" t="s">
        <v>23</v>
      </c>
      <c r="J115" s="36">
        <f>1678+40</f>
        <v>1718</v>
      </c>
      <c r="K115" s="35"/>
      <c r="L115" s="36"/>
    </row>
    <row r="116" spans="1:12" x14ac:dyDescent="0.3">
      <c r="A116">
        <v>102</v>
      </c>
      <c r="B116" t="s">
        <v>15</v>
      </c>
      <c r="C116" s="17">
        <v>44969</v>
      </c>
      <c r="D116" s="18">
        <v>0.79166666666666663</v>
      </c>
      <c r="E116" s="19" t="s">
        <v>13</v>
      </c>
      <c r="F116" s="19" t="s">
        <v>8</v>
      </c>
      <c r="G116" s="22"/>
      <c r="H116" s="27">
        <v>1730</v>
      </c>
      <c r="I116" s="27" t="s">
        <v>23</v>
      </c>
      <c r="J116" s="36">
        <f>1561+20</f>
        <v>1581</v>
      </c>
      <c r="K116" s="35"/>
      <c r="L116" s="36"/>
    </row>
    <row r="117" spans="1:12" x14ac:dyDescent="0.3">
      <c r="A117">
        <v>103</v>
      </c>
      <c r="B117" t="s">
        <v>18</v>
      </c>
      <c r="C117" s="17">
        <v>44970</v>
      </c>
      <c r="D117" s="18">
        <v>0.83333333333333337</v>
      </c>
      <c r="E117" s="19" t="s">
        <v>9</v>
      </c>
      <c r="F117" s="19" t="s">
        <v>59</v>
      </c>
      <c r="G117" s="20" t="s">
        <v>247</v>
      </c>
      <c r="H117" s="27"/>
      <c r="I117" s="27"/>
      <c r="J117" s="36"/>
      <c r="K117" s="35"/>
      <c r="L117" s="36"/>
    </row>
    <row r="118" spans="1:12" x14ac:dyDescent="0.3">
      <c r="A118">
        <v>104</v>
      </c>
      <c r="B118" t="s">
        <v>16</v>
      </c>
      <c r="C118" s="17">
        <v>44972</v>
      </c>
      <c r="D118" s="18">
        <v>0.75</v>
      </c>
      <c r="E118" s="19" t="s">
        <v>7</v>
      </c>
      <c r="F118" s="19" t="s">
        <v>22</v>
      </c>
      <c r="G118" s="22"/>
      <c r="H118" s="27">
        <v>1849</v>
      </c>
      <c r="I118" s="27" t="s">
        <v>23</v>
      </c>
      <c r="J118" s="36">
        <v>1829</v>
      </c>
      <c r="K118" s="35"/>
      <c r="L118" s="36"/>
    </row>
    <row r="119" spans="1:12" x14ac:dyDescent="0.3">
      <c r="C119" s="17"/>
      <c r="D119" s="18"/>
      <c r="E119" s="19" t="s">
        <v>58</v>
      </c>
      <c r="F119" s="19" t="s">
        <v>22</v>
      </c>
      <c r="G119" s="22"/>
      <c r="H119" s="27"/>
      <c r="I119" s="27"/>
      <c r="J119" s="36"/>
      <c r="K119" s="35"/>
      <c r="L119" s="36"/>
    </row>
    <row r="120" spans="1:12" x14ac:dyDescent="0.3">
      <c r="A120">
        <v>105</v>
      </c>
      <c r="B120" t="s">
        <v>16</v>
      </c>
      <c r="C120" s="17">
        <v>44972</v>
      </c>
      <c r="D120" s="18">
        <v>0.83333333333333337</v>
      </c>
      <c r="E120" s="19" t="s">
        <v>21</v>
      </c>
      <c r="F120" s="19" t="s">
        <v>32</v>
      </c>
      <c r="G120" s="22"/>
      <c r="H120" s="27">
        <f>1544+30</f>
        <v>1574</v>
      </c>
      <c r="I120" s="27" t="s">
        <v>23</v>
      </c>
      <c r="J120" s="36">
        <v>1719</v>
      </c>
      <c r="K120" s="35"/>
      <c r="L120" s="36"/>
    </row>
    <row r="121" spans="1:12" ht="15.6" x14ac:dyDescent="0.3">
      <c r="A121">
        <v>106</v>
      </c>
      <c r="B121" s="24" t="s">
        <v>18</v>
      </c>
      <c r="C121" s="24">
        <v>45019</v>
      </c>
      <c r="D121" s="25">
        <v>0.83333333333333337</v>
      </c>
      <c r="E121" s="19" t="s">
        <v>4</v>
      </c>
      <c r="F121" s="19" t="s">
        <v>9</v>
      </c>
      <c r="G121" s="22"/>
      <c r="H121" s="29">
        <v>1770</v>
      </c>
      <c r="I121" s="3" t="s">
        <v>23</v>
      </c>
      <c r="J121" s="2">
        <v>1874</v>
      </c>
      <c r="K121" s="35"/>
      <c r="L121" s="27"/>
    </row>
    <row r="122" spans="1:12" x14ac:dyDescent="0.3">
      <c r="A122">
        <v>107</v>
      </c>
      <c r="B122" t="s">
        <v>15</v>
      </c>
      <c r="C122" s="17">
        <v>44976</v>
      </c>
      <c r="D122" s="18">
        <v>0.75</v>
      </c>
      <c r="E122" s="19" t="s">
        <v>5</v>
      </c>
      <c r="F122" s="19" t="s">
        <v>19</v>
      </c>
      <c r="G122" s="22"/>
      <c r="H122" s="27"/>
      <c r="I122" s="27"/>
      <c r="J122" s="36"/>
      <c r="K122" s="35"/>
      <c r="L122" s="36"/>
    </row>
    <row r="123" spans="1:12" x14ac:dyDescent="0.3">
      <c r="A123">
        <v>108</v>
      </c>
      <c r="B123" t="s">
        <v>15</v>
      </c>
      <c r="C123" s="17">
        <v>44976</v>
      </c>
      <c r="D123" s="18">
        <v>0.83333333333333337</v>
      </c>
      <c r="E123" s="19" t="s">
        <v>59</v>
      </c>
      <c r="F123" s="19" t="s">
        <v>7</v>
      </c>
      <c r="G123" s="20" t="s">
        <v>247</v>
      </c>
      <c r="H123" s="36"/>
      <c r="I123" s="36"/>
      <c r="J123" s="36"/>
      <c r="K123" s="35"/>
      <c r="L123" s="27"/>
    </row>
    <row r="124" spans="1:12" x14ac:dyDescent="0.3">
      <c r="A124">
        <v>109</v>
      </c>
      <c r="B124" t="s">
        <v>18</v>
      </c>
      <c r="C124" s="17">
        <v>44977</v>
      </c>
      <c r="D124" s="18">
        <v>0.83333333333333337</v>
      </c>
      <c r="E124" s="19" t="s">
        <v>6</v>
      </c>
      <c r="F124" s="19" t="s">
        <v>12</v>
      </c>
      <c r="G124" s="22"/>
      <c r="H124" s="2">
        <f>1571+40</f>
        <v>1611</v>
      </c>
      <c r="I124" s="2" t="s">
        <v>23</v>
      </c>
      <c r="J124" s="2">
        <v>1827</v>
      </c>
      <c r="L124" s="38"/>
    </row>
    <row r="125" spans="1:12" x14ac:dyDescent="0.3">
      <c r="A125">
        <v>110</v>
      </c>
      <c r="B125" t="s">
        <v>16</v>
      </c>
      <c r="C125" s="17">
        <v>44979</v>
      </c>
      <c r="D125" s="18">
        <v>0.75</v>
      </c>
      <c r="E125" s="19" t="s">
        <v>8</v>
      </c>
      <c r="F125" s="19" t="s">
        <v>14</v>
      </c>
      <c r="G125" s="22"/>
      <c r="H125" s="2">
        <f>1502+50</f>
        <v>1552</v>
      </c>
      <c r="I125" s="2" t="s">
        <v>23</v>
      </c>
      <c r="J125" s="2">
        <v>1846</v>
      </c>
      <c r="L125" s="2"/>
    </row>
    <row r="126" spans="1:12" x14ac:dyDescent="0.3">
      <c r="A126">
        <v>111</v>
      </c>
      <c r="B126" t="s">
        <v>16</v>
      </c>
      <c r="C126" s="17">
        <v>44979</v>
      </c>
      <c r="D126" s="18">
        <v>0.83333333333333337</v>
      </c>
      <c r="E126" s="19" t="s">
        <v>10</v>
      </c>
      <c r="F126" s="19" t="s">
        <v>13</v>
      </c>
      <c r="G126" s="22"/>
      <c r="H126" s="2">
        <f>1593+60</f>
        <v>1653</v>
      </c>
      <c r="I126" s="2" t="s">
        <v>23</v>
      </c>
      <c r="J126" s="2">
        <v>1577</v>
      </c>
      <c r="L126" s="2"/>
    </row>
    <row r="127" spans="1:12" x14ac:dyDescent="0.3">
      <c r="A127">
        <v>112</v>
      </c>
      <c r="B127" s="26" t="s">
        <v>16</v>
      </c>
      <c r="C127" s="24">
        <v>44993</v>
      </c>
      <c r="D127" s="25">
        <v>0.83333333333333337</v>
      </c>
      <c r="E127" s="41" t="s">
        <v>11</v>
      </c>
      <c r="F127" s="41" t="s">
        <v>20</v>
      </c>
      <c r="G127" s="22"/>
      <c r="H127" s="2">
        <v>1670</v>
      </c>
      <c r="I127" s="2" t="s">
        <v>23</v>
      </c>
      <c r="J127" s="2">
        <f>1642+40</f>
        <v>1682</v>
      </c>
      <c r="L127" s="27"/>
    </row>
    <row r="128" spans="1:12" x14ac:dyDescent="0.3">
      <c r="C128" s="17"/>
      <c r="D128" s="18"/>
      <c r="E128" s="19" t="s">
        <v>20</v>
      </c>
      <c r="F128" s="19" t="s">
        <v>58</v>
      </c>
      <c r="G128" s="22"/>
      <c r="H128" s="2"/>
      <c r="I128" s="2"/>
      <c r="J128" s="2"/>
      <c r="L128" s="2"/>
    </row>
    <row r="129" spans="1:12" x14ac:dyDescent="0.3">
      <c r="A129">
        <v>113</v>
      </c>
      <c r="B129" t="s">
        <v>15</v>
      </c>
      <c r="C129" s="17">
        <v>44983</v>
      </c>
      <c r="D129" s="18">
        <v>0.79166666666666663</v>
      </c>
      <c r="E129" s="19" t="s">
        <v>19</v>
      </c>
      <c r="F129" s="19" t="s">
        <v>21</v>
      </c>
      <c r="G129" s="22"/>
      <c r="H129" s="2">
        <v>1858</v>
      </c>
      <c r="I129" s="2" t="s">
        <v>23</v>
      </c>
      <c r="J129" s="2">
        <f>1490+20</f>
        <v>1510</v>
      </c>
      <c r="L129" s="2"/>
    </row>
    <row r="130" spans="1:12" x14ac:dyDescent="0.3">
      <c r="A130">
        <v>114</v>
      </c>
      <c r="B130" t="s">
        <v>18</v>
      </c>
      <c r="C130" s="17">
        <v>44984</v>
      </c>
      <c r="D130" s="18">
        <v>0.83333333333333337</v>
      </c>
      <c r="E130" s="19" t="s">
        <v>14</v>
      </c>
      <c r="F130" s="19" t="s">
        <v>10</v>
      </c>
      <c r="G130" s="22"/>
      <c r="H130" s="2">
        <v>1788</v>
      </c>
      <c r="I130" s="2" t="s">
        <v>23</v>
      </c>
      <c r="J130" s="2">
        <f>1585+60</f>
        <v>1645</v>
      </c>
      <c r="L130" s="2"/>
    </row>
    <row r="131" spans="1:12" x14ac:dyDescent="0.3">
      <c r="A131">
        <v>115</v>
      </c>
      <c r="B131" t="s">
        <v>16</v>
      </c>
      <c r="C131" s="17">
        <v>44986</v>
      </c>
      <c r="D131" s="18">
        <v>0.75</v>
      </c>
      <c r="E131" s="19" t="s">
        <v>12</v>
      </c>
      <c r="F131" s="19" t="s">
        <v>8</v>
      </c>
      <c r="G131" s="22"/>
      <c r="H131" s="2">
        <v>1708</v>
      </c>
      <c r="I131" s="2" t="s">
        <v>23</v>
      </c>
      <c r="J131" s="2">
        <v>1702</v>
      </c>
      <c r="L131" s="2"/>
    </row>
    <row r="132" spans="1:12" x14ac:dyDescent="0.3">
      <c r="A132">
        <v>116</v>
      </c>
      <c r="B132" s="26" t="s">
        <v>124</v>
      </c>
      <c r="C132" s="39">
        <v>45013</v>
      </c>
      <c r="D132" s="40">
        <v>0.70833333333333337</v>
      </c>
      <c r="E132" s="41" t="s">
        <v>32</v>
      </c>
      <c r="F132" s="41" t="s">
        <v>6</v>
      </c>
      <c r="H132" s="2">
        <f>1848+10</f>
        <v>1858</v>
      </c>
      <c r="I132" s="2" t="s">
        <v>23</v>
      </c>
      <c r="J132" s="2">
        <f>1613+20</f>
        <v>1633</v>
      </c>
      <c r="L132" s="27"/>
    </row>
    <row r="133" spans="1:12" x14ac:dyDescent="0.3">
      <c r="A133">
        <v>117</v>
      </c>
      <c r="B133" s="26" t="s">
        <v>18</v>
      </c>
      <c r="C133" s="39">
        <v>45012</v>
      </c>
      <c r="D133" s="25">
        <v>0.83333333333333337</v>
      </c>
      <c r="E133" s="41" t="s">
        <v>13</v>
      </c>
      <c r="F133" s="41" t="s">
        <v>11</v>
      </c>
      <c r="H133" s="2">
        <v>1843</v>
      </c>
      <c r="I133" s="2" t="s">
        <v>23</v>
      </c>
      <c r="J133" s="2">
        <f>1548+30</f>
        <v>1578</v>
      </c>
      <c r="L133" s="27"/>
    </row>
    <row r="134" spans="1:12" x14ac:dyDescent="0.3">
      <c r="A134">
        <v>118</v>
      </c>
      <c r="B134" t="s">
        <v>15</v>
      </c>
      <c r="C134" s="17">
        <v>44990</v>
      </c>
      <c r="D134" s="18">
        <v>0.75</v>
      </c>
      <c r="E134" s="19" t="s">
        <v>9</v>
      </c>
      <c r="F134" s="19" t="s">
        <v>5</v>
      </c>
      <c r="G134" s="22"/>
      <c r="H134" s="2">
        <v>1388</v>
      </c>
      <c r="I134" s="2" t="s">
        <v>23</v>
      </c>
      <c r="J134" s="2">
        <v>1919</v>
      </c>
      <c r="L134" s="2"/>
    </row>
    <row r="135" spans="1:12" x14ac:dyDescent="0.3">
      <c r="A135">
        <v>119</v>
      </c>
      <c r="B135" t="s">
        <v>15</v>
      </c>
      <c r="C135" s="17">
        <v>44990</v>
      </c>
      <c r="D135" s="18">
        <v>0.83333333333333337</v>
      </c>
      <c r="E135" s="19" t="s">
        <v>7</v>
      </c>
      <c r="F135" s="19" t="s">
        <v>4</v>
      </c>
      <c r="G135" s="22"/>
      <c r="H135" s="2">
        <v>1780</v>
      </c>
      <c r="I135" s="2" t="s">
        <v>23</v>
      </c>
      <c r="J135" s="2">
        <v>1770</v>
      </c>
      <c r="L135" s="2"/>
    </row>
    <row r="136" spans="1:12" x14ac:dyDescent="0.3">
      <c r="A136">
        <v>120</v>
      </c>
      <c r="B136" t="s">
        <v>18</v>
      </c>
      <c r="C136" s="17">
        <v>44991</v>
      </c>
      <c r="D136" s="18">
        <v>0.83333333333333337</v>
      </c>
      <c r="E136" s="19" t="s">
        <v>22</v>
      </c>
      <c r="F136" s="19" t="s">
        <v>59</v>
      </c>
      <c r="G136" s="20" t="s">
        <v>247</v>
      </c>
      <c r="H136" s="2"/>
      <c r="I136" s="2"/>
      <c r="J136" s="2"/>
      <c r="L136" s="2"/>
    </row>
    <row r="137" spans="1:12" x14ac:dyDescent="0.3">
      <c r="C137" s="17"/>
      <c r="D137" s="18"/>
      <c r="E137" s="19" t="s">
        <v>58</v>
      </c>
      <c r="F137" s="19" t="s">
        <v>59</v>
      </c>
      <c r="G137" s="22"/>
      <c r="H137" s="2"/>
      <c r="I137" s="2"/>
      <c r="J137" s="2"/>
      <c r="L137" s="2"/>
    </row>
    <row r="138" spans="1:12" x14ac:dyDescent="0.3">
      <c r="A138">
        <v>121</v>
      </c>
      <c r="B138" t="s">
        <v>15</v>
      </c>
      <c r="C138" s="24">
        <v>44990</v>
      </c>
      <c r="D138" s="25">
        <v>0.66666666666666663</v>
      </c>
      <c r="E138" s="19" t="s">
        <v>11</v>
      </c>
      <c r="F138" s="19" t="s">
        <v>14</v>
      </c>
      <c r="G138" s="22"/>
      <c r="H138" s="2">
        <f>1723+10</f>
        <v>1733</v>
      </c>
      <c r="I138" s="2" t="s">
        <v>23</v>
      </c>
      <c r="J138" s="2">
        <f>1870+20</f>
        <v>1890</v>
      </c>
      <c r="L138" s="2"/>
    </row>
    <row r="139" spans="1:12" x14ac:dyDescent="0.3">
      <c r="A139">
        <v>122</v>
      </c>
      <c r="B139" s="26"/>
      <c r="C139" s="24" t="s">
        <v>307</v>
      </c>
      <c r="D139" s="25"/>
      <c r="E139" s="19" t="s">
        <v>20</v>
      </c>
      <c r="F139" s="19" t="s">
        <v>13</v>
      </c>
      <c r="G139" s="42"/>
      <c r="H139" s="2">
        <v>1521</v>
      </c>
      <c r="I139" s="2" t="s">
        <v>23</v>
      </c>
      <c r="J139" s="2">
        <v>1720</v>
      </c>
      <c r="L139" s="27"/>
    </row>
    <row r="140" spans="1:12" x14ac:dyDescent="0.3">
      <c r="A140">
        <v>123</v>
      </c>
      <c r="B140" t="s">
        <v>15</v>
      </c>
      <c r="C140" s="17">
        <v>44997</v>
      </c>
      <c r="D140" s="18">
        <v>0.625</v>
      </c>
      <c r="E140" s="19" t="s">
        <v>21</v>
      </c>
      <c r="F140" s="19" t="s">
        <v>9</v>
      </c>
      <c r="G140" s="22"/>
      <c r="H140" s="2">
        <v>1664</v>
      </c>
      <c r="I140" s="2" t="s">
        <v>23</v>
      </c>
      <c r="J140" s="2">
        <v>1933</v>
      </c>
      <c r="L140" s="2"/>
    </row>
    <row r="141" spans="1:12" x14ac:dyDescent="0.3">
      <c r="A141">
        <v>124</v>
      </c>
      <c r="B141" t="s">
        <v>15</v>
      </c>
      <c r="C141" s="17">
        <v>44997</v>
      </c>
      <c r="D141" s="18">
        <v>0.79166666666666663</v>
      </c>
      <c r="E141" s="19" t="s">
        <v>6</v>
      </c>
      <c r="F141" s="19" t="s">
        <v>19</v>
      </c>
      <c r="G141" s="22"/>
      <c r="H141" s="2">
        <f>1623+30</f>
        <v>1653</v>
      </c>
      <c r="I141" s="2" t="s">
        <v>23</v>
      </c>
      <c r="J141" s="2">
        <v>1829</v>
      </c>
      <c r="L141" s="2"/>
    </row>
    <row r="142" spans="1:12" x14ac:dyDescent="0.3">
      <c r="A142">
        <v>125</v>
      </c>
      <c r="B142" t="s">
        <v>18</v>
      </c>
      <c r="C142" s="17">
        <v>44998</v>
      </c>
      <c r="D142" s="18">
        <v>0.83333333333333337</v>
      </c>
      <c r="E142" s="19" t="s">
        <v>8</v>
      </c>
      <c r="F142" s="19" t="s">
        <v>32</v>
      </c>
      <c r="G142" s="22"/>
      <c r="H142" s="2">
        <f>1714</f>
        <v>1714</v>
      </c>
      <c r="I142" s="2" t="s">
        <v>23</v>
      </c>
      <c r="J142" s="2">
        <f>1777+10</f>
        <v>1787</v>
      </c>
      <c r="L142" s="2"/>
    </row>
    <row r="143" spans="1:12" x14ac:dyDescent="0.3">
      <c r="A143">
        <v>126</v>
      </c>
      <c r="B143" t="s">
        <v>16</v>
      </c>
      <c r="C143" s="24">
        <v>45021</v>
      </c>
      <c r="D143" s="25">
        <v>0.83333333333333337</v>
      </c>
      <c r="E143" s="19" t="s">
        <v>10</v>
      </c>
      <c r="F143" s="19" t="s">
        <v>12</v>
      </c>
      <c r="G143" s="22"/>
      <c r="H143" s="2">
        <f>1529+90</f>
        <v>1619</v>
      </c>
      <c r="I143" s="2" t="s">
        <v>23</v>
      </c>
      <c r="J143" s="2">
        <v>1868</v>
      </c>
      <c r="L143" s="27"/>
    </row>
    <row r="144" spans="1:12" x14ac:dyDescent="0.3">
      <c r="A144">
        <v>127</v>
      </c>
      <c r="B144" t="s">
        <v>16</v>
      </c>
      <c r="C144" s="17">
        <v>45000</v>
      </c>
      <c r="D144" s="18">
        <v>0.83333333333333337</v>
      </c>
      <c r="E144" s="19" t="s">
        <v>4</v>
      </c>
      <c r="F144" s="19" t="s">
        <v>22</v>
      </c>
      <c r="G144" s="22"/>
      <c r="H144" s="2">
        <v>1768</v>
      </c>
      <c r="I144" s="2" t="s">
        <v>23</v>
      </c>
      <c r="J144" s="2">
        <v>1857</v>
      </c>
      <c r="L144" s="2"/>
    </row>
    <row r="145" spans="1:12" x14ac:dyDescent="0.3">
      <c r="A145">
        <v>128</v>
      </c>
      <c r="B145" t="s">
        <v>15</v>
      </c>
      <c r="C145" s="17">
        <v>45004</v>
      </c>
      <c r="D145" s="18">
        <v>0.66666666666666663</v>
      </c>
      <c r="E145" s="19" t="s">
        <v>5</v>
      </c>
      <c r="F145" s="19" t="s">
        <v>7</v>
      </c>
      <c r="G145" s="22"/>
      <c r="H145" s="2">
        <v>1876</v>
      </c>
      <c r="I145" s="2" t="s">
        <v>23</v>
      </c>
      <c r="J145" s="2">
        <v>1900</v>
      </c>
      <c r="L145" s="2"/>
    </row>
    <row r="146" spans="1:12" x14ac:dyDescent="0.3">
      <c r="C146" s="17"/>
      <c r="D146" s="18"/>
      <c r="E146" s="19" t="s">
        <v>13</v>
      </c>
      <c r="F146" s="19" t="s">
        <v>58</v>
      </c>
      <c r="G146" s="22"/>
      <c r="H146" s="2"/>
      <c r="I146" s="2"/>
      <c r="J146" s="2"/>
      <c r="L146" s="2"/>
    </row>
    <row r="147" spans="1:12" x14ac:dyDescent="0.3">
      <c r="A147">
        <v>129</v>
      </c>
      <c r="B147" t="s">
        <v>83</v>
      </c>
      <c r="C147" s="24">
        <v>44981</v>
      </c>
      <c r="D147" s="25">
        <v>0.83333333333333337</v>
      </c>
      <c r="E147" s="19" t="s">
        <v>14</v>
      </c>
      <c r="F147" s="19" t="s">
        <v>20</v>
      </c>
      <c r="G147" s="22"/>
      <c r="H147" s="2">
        <f>1736+20</f>
        <v>1756</v>
      </c>
      <c r="I147" s="2" t="s">
        <v>23</v>
      </c>
      <c r="J147" s="2">
        <f>1657+30</f>
        <v>1687</v>
      </c>
      <c r="L147" s="2"/>
    </row>
    <row r="148" spans="1:12" x14ac:dyDescent="0.3">
      <c r="A148">
        <v>130</v>
      </c>
      <c r="B148" t="s">
        <v>83</v>
      </c>
      <c r="C148" s="24">
        <v>45009</v>
      </c>
      <c r="D148" s="18">
        <v>0.83333333333333337</v>
      </c>
      <c r="E148" s="19" t="s">
        <v>12</v>
      </c>
      <c r="F148" s="21" t="s">
        <v>14</v>
      </c>
      <c r="G148" s="22"/>
      <c r="H148" s="2">
        <v>1899</v>
      </c>
      <c r="I148" s="2" t="s">
        <v>23</v>
      </c>
      <c r="J148" s="2">
        <f>1831+10</f>
        <v>1841</v>
      </c>
      <c r="L148" s="27"/>
    </row>
    <row r="149" spans="1:12" x14ac:dyDescent="0.3">
      <c r="A149">
        <v>131</v>
      </c>
      <c r="B149" t="s">
        <v>18</v>
      </c>
      <c r="C149" s="17">
        <v>45005</v>
      </c>
      <c r="D149" s="18">
        <v>0.83333333333333337</v>
      </c>
      <c r="E149" s="19" t="s">
        <v>32</v>
      </c>
      <c r="F149" s="19" t="s">
        <v>10</v>
      </c>
      <c r="G149" s="22"/>
      <c r="H149" s="2">
        <f>1667+20</f>
        <v>1687</v>
      </c>
      <c r="I149" s="2" t="s">
        <v>23</v>
      </c>
      <c r="J149" s="2">
        <f>1506+80</f>
        <v>1586</v>
      </c>
      <c r="L149" s="2"/>
    </row>
    <row r="150" spans="1:12" x14ac:dyDescent="0.3">
      <c r="A150">
        <v>132</v>
      </c>
      <c r="B150" t="s">
        <v>16</v>
      </c>
      <c r="C150" s="17">
        <v>45007</v>
      </c>
      <c r="D150" s="18">
        <v>0.75</v>
      </c>
      <c r="E150" s="19" t="s">
        <v>19</v>
      </c>
      <c r="F150" s="19" t="s">
        <v>8</v>
      </c>
      <c r="G150" s="22"/>
      <c r="H150" s="2">
        <v>1927</v>
      </c>
      <c r="I150" s="2" t="s">
        <v>23</v>
      </c>
      <c r="J150" s="2">
        <f>1664+20</f>
        <v>1684</v>
      </c>
      <c r="L150" s="2"/>
    </row>
    <row r="151" spans="1:12" x14ac:dyDescent="0.3">
      <c r="A151">
        <v>133</v>
      </c>
      <c r="B151" t="s">
        <v>16</v>
      </c>
      <c r="C151" s="17">
        <v>45007</v>
      </c>
      <c r="D151" s="18">
        <v>0.83333333333333337</v>
      </c>
      <c r="E151" s="19" t="s">
        <v>9</v>
      </c>
      <c r="F151" s="19" t="s">
        <v>6</v>
      </c>
      <c r="G151" s="22"/>
      <c r="H151" s="2">
        <v>1841</v>
      </c>
      <c r="I151" s="2" t="s">
        <v>23</v>
      </c>
      <c r="J151" s="2">
        <f>1381+40</f>
        <v>1421</v>
      </c>
      <c r="L151" s="2"/>
    </row>
    <row r="152" spans="1:12" x14ac:dyDescent="0.3">
      <c r="A152">
        <v>134</v>
      </c>
      <c r="B152" t="s">
        <v>15</v>
      </c>
      <c r="C152" s="17">
        <v>45011</v>
      </c>
      <c r="D152" s="18">
        <v>0.625</v>
      </c>
      <c r="E152" s="19" t="s">
        <v>7</v>
      </c>
      <c r="F152" s="19" t="s">
        <v>21</v>
      </c>
      <c r="G152" s="22"/>
      <c r="H152" s="2">
        <f>1699+10</f>
        <v>1709</v>
      </c>
      <c r="I152" s="2" t="s">
        <v>23</v>
      </c>
      <c r="J152" s="2">
        <f>1753+10</f>
        <v>1763</v>
      </c>
    </row>
    <row r="153" spans="1:12" x14ac:dyDescent="0.3">
      <c r="A153">
        <v>135</v>
      </c>
      <c r="B153" t="s">
        <v>15</v>
      </c>
      <c r="C153" s="17">
        <v>45011</v>
      </c>
      <c r="D153" s="18">
        <v>0.79166666666666663</v>
      </c>
      <c r="E153" s="19" t="s">
        <v>22</v>
      </c>
      <c r="F153" s="19" t="s">
        <v>5</v>
      </c>
      <c r="G153" s="22"/>
      <c r="H153" s="2">
        <v>1808</v>
      </c>
      <c r="I153" s="2" t="s">
        <v>23</v>
      </c>
      <c r="J153" s="2">
        <v>1781</v>
      </c>
    </row>
    <row r="154" spans="1:12" x14ac:dyDescent="0.3">
      <c r="A154">
        <v>136</v>
      </c>
      <c r="B154" t="s">
        <v>18</v>
      </c>
      <c r="C154" s="17">
        <v>45012</v>
      </c>
      <c r="D154" s="18">
        <v>0.83333333333333337</v>
      </c>
      <c r="E154" s="19" t="s">
        <v>59</v>
      </c>
      <c r="F154" s="19" t="s">
        <v>4</v>
      </c>
      <c r="G154" s="20" t="s">
        <v>247</v>
      </c>
    </row>
    <row r="156" spans="1:12" x14ac:dyDescent="0.3">
      <c r="A156" s="15"/>
      <c r="B156" s="15" t="s">
        <v>17</v>
      </c>
      <c r="C156" s="15" t="s">
        <v>0</v>
      </c>
      <c r="D156" s="15" t="s">
        <v>306</v>
      </c>
      <c r="E156" s="15"/>
      <c r="F156" s="15"/>
      <c r="G156" s="15"/>
      <c r="H156" s="15"/>
      <c r="I156" s="15"/>
      <c r="J156" s="15"/>
    </row>
    <row r="157" spans="1:12" x14ac:dyDescent="0.3">
      <c r="A157" s="15" t="s">
        <v>294</v>
      </c>
      <c r="B157" s="15" t="s">
        <v>15</v>
      </c>
      <c r="C157" s="46">
        <v>45039</v>
      </c>
      <c r="D157" s="47">
        <v>0.83333333333333337</v>
      </c>
      <c r="E157" s="48" t="s">
        <v>9</v>
      </c>
      <c r="F157" s="48" t="s">
        <v>21</v>
      </c>
      <c r="G157" s="15"/>
      <c r="H157" s="14">
        <v>0</v>
      </c>
      <c r="I157" s="14" t="s">
        <v>23</v>
      </c>
      <c r="J157" s="14">
        <v>2</v>
      </c>
    </row>
    <row r="158" spans="1:12" x14ac:dyDescent="0.3">
      <c r="A158" s="15" t="s">
        <v>289</v>
      </c>
      <c r="B158" s="15" t="s">
        <v>18</v>
      </c>
      <c r="C158" s="46">
        <v>45040</v>
      </c>
      <c r="D158" s="47">
        <v>0.83333333333333337</v>
      </c>
      <c r="E158" s="48" t="s">
        <v>32</v>
      </c>
      <c r="F158" s="48" t="s">
        <v>4</v>
      </c>
      <c r="G158" s="15"/>
      <c r="H158" s="14">
        <v>0</v>
      </c>
      <c r="I158" s="14" t="s">
        <v>23</v>
      </c>
      <c r="J158" s="14">
        <v>2</v>
      </c>
    </row>
    <row r="159" spans="1:12" x14ac:dyDescent="0.3">
      <c r="A159" s="15" t="s">
        <v>288</v>
      </c>
      <c r="B159" s="15" t="s">
        <v>18</v>
      </c>
      <c r="C159" s="46">
        <v>45047</v>
      </c>
      <c r="D159" s="47">
        <v>0.83333333333333337</v>
      </c>
      <c r="E159" s="48" t="s">
        <v>12</v>
      </c>
      <c r="F159" s="48" t="s">
        <v>8</v>
      </c>
      <c r="G159" s="15"/>
      <c r="H159" s="14">
        <v>2</v>
      </c>
      <c r="I159" s="14" t="s">
        <v>23</v>
      </c>
      <c r="J159" s="14">
        <v>0</v>
      </c>
    </row>
    <row r="160" spans="1:12" x14ac:dyDescent="0.3">
      <c r="A160" s="15" t="s">
        <v>295</v>
      </c>
      <c r="B160" s="15" t="s">
        <v>16</v>
      </c>
      <c r="C160" s="46">
        <v>45049</v>
      </c>
      <c r="D160" s="47">
        <v>0.72916666666666663</v>
      </c>
      <c r="E160" s="48" t="s">
        <v>304</v>
      </c>
      <c r="F160" s="48" t="s">
        <v>6</v>
      </c>
      <c r="G160" s="15"/>
      <c r="H160" s="14">
        <v>2</v>
      </c>
      <c r="I160" s="14" t="s">
        <v>23</v>
      </c>
      <c r="J160" s="14">
        <v>0</v>
      </c>
    </row>
    <row r="161" spans="1:10" x14ac:dyDescent="0.3">
      <c r="A161" s="15" t="s">
        <v>292</v>
      </c>
      <c r="B161" s="15" t="s">
        <v>16</v>
      </c>
      <c r="C161" s="46">
        <v>45049</v>
      </c>
      <c r="D161" s="47">
        <v>0.83333333333333337</v>
      </c>
      <c r="E161" s="48" t="s">
        <v>7</v>
      </c>
      <c r="F161" s="48" t="s">
        <v>10</v>
      </c>
      <c r="G161" s="15"/>
      <c r="H161" s="14">
        <v>2</v>
      </c>
      <c r="I161" s="14" t="s">
        <v>23</v>
      </c>
      <c r="J161" s="14">
        <v>0</v>
      </c>
    </row>
    <row r="162" spans="1:10" x14ac:dyDescent="0.3">
      <c r="A162" s="15" t="s">
        <v>290</v>
      </c>
      <c r="B162" s="15" t="s">
        <v>171</v>
      </c>
      <c r="C162" s="46">
        <v>45050</v>
      </c>
      <c r="D162" s="47">
        <v>0.83333333333333337</v>
      </c>
      <c r="E162" s="48" t="s">
        <v>22</v>
      </c>
      <c r="F162" s="48" t="s">
        <v>20</v>
      </c>
      <c r="G162" s="15"/>
      <c r="H162" s="14">
        <v>2</v>
      </c>
      <c r="I162" s="14" t="s">
        <v>23</v>
      </c>
      <c r="J162" s="14">
        <v>1</v>
      </c>
    </row>
    <row r="163" spans="1:10" x14ac:dyDescent="0.3">
      <c r="A163" s="15" t="s">
        <v>291</v>
      </c>
      <c r="B163" s="15" t="s">
        <v>15</v>
      </c>
      <c r="C163" s="46">
        <v>45053</v>
      </c>
      <c r="D163" s="47">
        <v>0.70833333333333337</v>
      </c>
      <c r="E163" s="48" t="s">
        <v>14</v>
      </c>
      <c r="F163" s="48" t="s">
        <v>305</v>
      </c>
      <c r="G163" s="15"/>
      <c r="H163" s="14">
        <v>2</v>
      </c>
      <c r="I163" s="14" t="s">
        <v>23</v>
      </c>
      <c r="J163" s="14">
        <v>0</v>
      </c>
    </row>
    <row r="164" spans="1:10" x14ac:dyDescent="0.3">
      <c r="A164" s="15"/>
      <c r="B164" s="15" t="s">
        <v>15</v>
      </c>
      <c r="C164" s="46">
        <v>45053</v>
      </c>
      <c r="D164" s="47">
        <v>0.8125</v>
      </c>
      <c r="E164" s="48" t="s">
        <v>331</v>
      </c>
      <c r="F164" s="48" t="s">
        <v>331</v>
      </c>
      <c r="G164" s="15"/>
      <c r="H164" s="15"/>
      <c r="I164" s="15"/>
      <c r="J164" s="15"/>
    </row>
    <row r="165" spans="1:10" x14ac:dyDescent="0.3">
      <c r="A165" s="15" t="s">
        <v>293</v>
      </c>
      <c r="B165" s="15" t="s">
        <v>18</v>
      </c>
      <c r="C165" s="46">
        <v>45054</v>
      </c>
      <c r="D165" s="47">
        <v>0.83333333333333337</v>
      </c>
      <c r="E165" s="48" t="s">
        <v>314</v>
      </c>
      <c r="F165" s="48" t="s">
        <v>13</v>
      </c>
      <c r="G165" s="15"/>
      <c r="H165" s="14">
        <v>2</v>
      </c>
      <c r="I165" s="14" t="s">
        <v>23</v>
      </c>
      <c r="J165" s="14">
        <v>1</v>
      </c>
    </row>
    <row r="166" spans="1:10" x14ac:dyDescent="0.3">
      <c r="A166" s="15" t="s">
        <v>296</v>
      </c>
      <c r="B166" s="15" t="s">
        <v>16</v>
      </c>
      <c r="C166" s="46">
        <v>45056</v>
      </c>
      <c r="D166" s="47">
        <v>0.75</v>
      </c>
      <c r="E166" s="48" t="s">
        <v>12</v>
      </c>
      <c r="F166" s="48" t="s">
        <v>4</v>
      </c>
      <c r="G166" s="15" t="s">
        <v>330</v>
      </c>
      <c r="H166" s="14">
        <v>2</v>
      </c>
      <c r="I166" s="14" t="s">
        <v>23</v>
      </c>
      <c r="J166" s="14">
        <v>1</v>
      </c>
    </row>
    <row r="167" spans="1:10" x14ac:dyDescent="0.3">
      <c r="A167" s="15" t="s">
        <v>298</v>
      </c>
      <c r="B167" s="15" t="s">
        <v>16</v>
      </c>
      <c r="C167" s="46">
        <v>45056</v>
      </c>
      <c r="D167" s="47">
        <v>0.83333333333333337</v>
      </c>
      <c r="E167" s="48" t="s">
        <v>332</v>
      </c>
      <c r="F167" s="48" t="s">
        <v>336</v>
      </c>
      <c r="G167" s="15" t="s">
        <v>330</v>
      </c>
      <c r="H167" s="14">
        <v>0</v>
      </c>
      <c r="I167" s="14" t="s">
        <v>23</v>
      </c>
      <c r="J167" s="14">
        <v>2</v>
      </c>
    </row>
    <row r="168" spans="1:10" x14ac:dyDescent="0.3">
      <c r="A168" s="15" t="s">
        <v>299</v>
      </c>
      <c r="B168" s="15" t="s">
        <v>15</v>
      </c>
      <c r="C168" s="46">
        <v>45060</v>
      </c>
      <c r="D168" s="47">
        <v>0.625</v>
      </c>
      <c r="E168" s="48" t="s">
        <v>21</v>
      </c>
      <c r="F168" s="48" t="s">
        <v>333</v>
      </c>
      <c r="G168" s="15" t="s">
        <v>330</v>
      </c>
      <c r="H168" s="14">
        <v>2</v>
      </c>
      <c r="I168" s="14" t="s">
        <v>23</v>
      </c>
      <c r="J168" s="14">
        <v>0</v>
      </c>
    </row>
    <row r="169" spans="1:10" x14ac:dyDescent="0.3">
      <c r="A169" s="15" t="s">
        <v>297</v>
      </c>
      <c r="B169" s="15" t="s">
        <v>15</v>
      </c>
      <c r="C169" s="46">
        <v>45060</v>
      </c>
      <c r="D169" s="47">
        <v>0.72916666666666663</v>
      </c>
      <c r="E169" s="48" t="s">
        <v>334</v>
      </c>
      <c r="F169" s="48" t="s">
        <v>335</v>
      </c>
      <c r="G169" s="15" t="s">
        <v>330</v>
      </c>
      <c r="H169" s="14">
        <v>2</v>
      </c>
      <c r="I169" s="14" t="s">
        <v>23</v>
      </c>
      <c r="J169" s="14">
        <v>0</v>
      </c>
    </row>
    <row r="170" spans="1:10" x14ac:dyDescent="0.3">
      <c r="A170" s="15"/>
      <c r="B170" s="15" t="s">
        <v>15</v>
      </c>
      <c r="C170" s="46">
        <v>45060</v>
      </c>
      <c r="D170" s="47">
        <v>0.83333333333333337</v>
      </c>
      <c r="E170" s="48" t="s">
        <v>331</v>
      </c>
      <c r="F170" s="48" t="s">
        <v>331</v>
      </c>
      <c r="G170" s="15"/>
      <c r="H170" s="15"/>
      <c r="I170" s="15"/>
      <c r="J170" s="15"/>
    </row>
    <row r="171" spans="1:10" x14ac:dyDescent="0.3">
      <c r="A171" s="15" t="s">
        <v>300</v>
      </c>
      <c r="B171" s="15" t="s">
        <v>16</v>
      </c>
      <c r="C171" s="46">
        <v>45063</v>
      </c>
      <c r="D171" s="47">
        <v>0.72916666666666663</v>
      </c>
      <c r="E171" s="48" t="s">
        <v>338</v>
      </c>
      <c r="F171" s="48" t="s">
        <v>22</v>
      </c>
      <c r="G171" s="15" t="s">
        <v>327</v>
      </c>
      <c r="H171" s="14">
        <v>0</v>
      </c>
      <c r="I171" s="14" t="s">
        <v>23</v>
      </c>
      <c r="J171" s="14">
        <v>2</v>
      </c>
    </row>
    <row r="172" spans="1:10" x14ac:dyDescent="0.3">
      <c r="A172" s="15" t="s">
        <v>301</v>
      </c>
      <c r="B172" s="15" t="s">
        <v>16</v>
      </c>
      <c r="C172" s="46">
        <v>45063</v>
      </c>
      <c r="D172" s="47">
        <v>0.83333333333333337</v>
      </c>
      <c r="E172" s="48" t="s">
        <v>336</v>
      </c>
      <c r="F172" s="48" t="s">
        <v>333</v>
      </c>
      <c r="G172" s="15" t="s">
        <v>327</v>
      </c>
      <c r="H172" s="14">
        <v>1</v>
      </c>
      <c r="I172" s="14" t="s">
        <v>23</v>
      </c>
      <c r="J172" s="14">
        <v>2</v>
      </c>
    </row>
    <row r="173" spans="1:10" x14ac:dyDescent="0.3">
      <c r="A173" s="15" t="s">
        <v>302</v>
      </c>
      <c r="B173" s="15" t="s">
        <v>15</v>
      </c>
      <c r="C173" s="46">
        <v>45067</v>
      </c>
      <c r="D173" s="47">
        <v>0.72916666666666663</v>
      </c>
      <c r="E173" s="48" t="s">
        <v>12</v>
      </c>
      <c r="F173" s="48" t="s">
        <v>336</v>
      </c>
      <c r="G173" s="15" t="s">
        <v>328</v>
      </c>
      <c r="H173" s="15"/>
      <c r="I173" s="15"/>
      <c r="J173" s="15"/>
    </row>
    <row r="174" spans="1:10" x14ac:dyDescent="0.3">
      <c r="A174" s="15" t="s">
        <v>303</v>
      </c>
      <c r="B174" s="15" t="s">
        <v>15</v>
      </c>
      <c r="C174" s="46">
        <v>45067</v>
      </c>
      <c r="D174" s="47">
        <v>0.83333333333333337</v>
      </c>
      <c r="E174" s="48" t="s">
        <v>22</v>
      </c>
      <c r="F174" s="48" t="s">
        <v>333</v>
      </c>
      <c r="G174" s="15" t="s">
        <v>329</v>
      </c>
      <c r="H174" s="15"/>
      <c r="I174" s="15"/>
      <c r="J174" s="15"/>
    </row>
  </sheetData>
  <autoFilter ref="B1:L154" xr:uid="{00000000-0009-0000-0000-000000000000}"/>
  <sortState xmlns:xlrd2="http://schemas.microsoft.com/office/spreadsheetml/2017/richdata2" ref="A157:J174">
    <sortCondition ref="C157:C174"/>
    <sortCondition ref="D157:D174"/>
  </sortState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C0D2-B85F-482B-B96F-3D7513A30BC5}">
  <sheetPr codeName="List3"/>
  <dimension ref="B2:K37"/>
  <sheetViews>
    <sheetView tabSelected="1" topLeftCell="A7" workbookViewId="0">
      <selection activeCell="C37" sqref="C37"/>
    </sheetView>
  </sheetViews>
  <sheetFormatPr defaultRowHeight="14.4" x14ac:dyDescent="0.3"/>
  <cols>
    <col min="3" max="3" width="10.5546875" bestFit="1" customWidth="1"/>
    <col min="4" max="7" width="7.33203125" customWidth="1"/>
    <col min="9" max="9" width="3.33203125" customWidth="1"/>
  </cols>
  <sheetData>
    <row r="2" spans="2:11" x14ac:dyDescent="0.3">
      <c r="B2" s="49" t="s">
        <v>66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x14ac:dyDescent="0.3">
      <c r="B3" s="7" t="s">
        <v>24</v>
      </c>
      <c r="C3" s="8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50" t="s">
        <v>30</v>
      </c>
      <c r="I3" s="50"/>
      <c r="J3" s="50"/>
      <c r="K3" s="7" t="s">
        <v>31</v>
      </c>
    </row>
    <row r="4" spans="2:11" x14ac:dyDescent="0.3">
      <c r="B4" s="14">
        <v>1</v>
      </c>
      <c r="C4" s="15" t="s">
        <v>12</v>
      </c>
      <c r="D4" s="14">
        <v>15</v>
      </c>
      <c r="E4" s="14">
        <v>14</v>
      </c>
      <c r="F4" s="14">
        <v>0</v>
      </c>
      <c r="G4" s="14">
        <v>1</v>
      </c>
      <c r="H4" s="14">
        <v>27293</v>
      </c>
      <c r="I4" s="14" t="s">
        <v>23</v>
      </c>
      <c r="J4" s="14">
        <v>25525</v>
      </c>
      <c r="K4" s="14">
        <v>28</v>
      </c>
    </row>
    <row r="5" spans="2:11" x14ac:dyDescent="0.3">
      <c r="B5" s="14">
        <v>2</v>
      </c>
      <c r="C5" s="15" t="s">
        <v>19</v>
      </c>
      <c r="D5" s="14">
        <v>15</v>
      </c>
      <c r="E5" s="14">
        <v>13</v>
      </c>
      <c r="F5" s="14">
        <v>0</v>
      </c>
      <c r="G5" s="14">
        <v>2</v>
      </c>
      <c r="H5" s="14">
        <v>28152</v>
      </c>
      <c r="I5" s="14" t="s">
        <v>23</v>
      </c>
      <c r="J5" s="14">
        <v>25599</v>
      </c>
      <c r="K5" s="14">
        <v>26</v>
      </c>
    </row>
    <row r="6" spans="2:11" x14ac:dyDescent="0.3">
      <c r="B6" s="14">
        <v>3</v>
      </c>
      <c r="C6" s="15" t="s">
        <v>7</v>
      </c>
      <c r="D6" s="14">
        <v>15</v>
      </c>
      <c r="E6" s="14">
        <v>12</v>
      </c>
      <c r="F6" s="14">
        <v>0</v>
      </c>
      <c r="G6" s="14">
        <v>3</v>
      </c>
      <c r="H6" s="14">
        <v>27698</v>
      </c>
      <c r="I6" s="14" t="s">
        <v>23</v>
      </c>
      <c r="J6" s="14">
        <v>26216</v>
      </c>
      <c r="K6" s="14">
        <v>24</v>
      </c>
    </row>
    <row r="7" spans="2:11" x14ac:dyDescent="0.3">
      <c r="B7" s="14">
        <v>4</v>
      </c>
      <c r="C7" s="15" t="s">
        <v>14</v>
      </c>
      <c r="D7" s="14">
        <v>15</v>
      </c>
      <c r="E7" s="14">
        <v>12</v>
      </c>
      <c r="F7" s="14">
        <v>0</v>
      </c>
      <c r="G7" s="14">
        <v>3</v>
      </c>
      <c r="H7" s="14">
        <v>27223</v>
      </c>
      <c r="I7" s="14" t="s">
        <v>23</v>
      </c>
      <c r="J7" s="14">
        <v>25593</v>
      </c>
      <c r="K7" s="14">
        <v>24</v>
      </c>
    </row>
    <row r="8" spans="2:11" x14ac:dyDescent="0.3">
      <c r="B8" s="14">
        <v>5</v>
      </c>
      <c r="C8" s="15" t="s">
        <v>22</v>
      </c>
      <c r="D8" s="14">
        <v>15</v>
      </c>
      <c r="E8" s="14">
        <v>11</v>
      </c>
      <c r="F8" s="14">
        <v>0</v>
      </c>
      <c r="G8" s="14">
        <v>4</v>
      </c>
      <c r="H8" s="14">
        <v>27084</v>
      </c>
      <c r="I8" s="14" t="s">
        <v>23</v>
      </c>
      <c r="J8" s="14">
        <v>25371</v>
      </c>
      <c r="K8" s="14">
        <v>22</v>
      </c>
    </row>
    <row r="9" spans="2:11" x14ac:dyDescent="0.3">
      <c r="B9" s="14">
        <v>6</v>
      </c>
      <c r="C9" s="15" t="s">
        <v>5</v>
      </c>
      <c r="D9" s="14">
        <v>15</v>
      </c>
      <c r="E9" s="14">
        <v>10</v>
      </c>
      <c r="F9" s="14">
        <v>0</v>
      </c>
      <c r="G9" s="14">
        <v>5</v>
      </c>
      <c r="H9" s="14">
        <v>26992</v>
      </c>
      <c r="I9" s="14" t="s">
        <v>23</v>
      </c>
      <c r="J9" s="14">
        <v>25238</v>
      </c>
      <c r="K9" s="14">
        <v>20</v>
      </c>
    </row>
    <row r="10" spans="2:11" x14ac:dyDescent="0.3">
      <c r="B10" s="14">
        <v>7</v>
      </c>
      <c r="C10" s="15" t="s">
        <v>9</v>
      </c>
      <c r="D10" s="14">
        <v>15</v>
      </c>
      <c r="E10" s="14">
        <v>9</v>
      </c>
      <c r="F10" s="14">
        <v>0</v>
      </c>
      <c r="G10" s="14">
        <v>6</v>
      </c>
      <c r="H10" s="14">
        <v>26881</v>
      </c>
      <c r="I10" s="14" t="s">
        <v>23</v>
      </c>
      <c r="J10" s="14">
        <v>26180</v>
      </c>
      <c r="K10" s="14">
        <v>18</v>
      </c>
    </row>
    <row r="11" spans="2:11" x14ac:dyDescent="0.3">
      <c r="B11" s="14">
        <v>8</v>
      </c>
      <c r="C11" s="15" t="s">
        <v>32</v>
      </c>
      <c r="D11" s="14">
        <v>15</v>
      </c>
      <c r="E11" s="14">
        <v>8</v>
      </c>
      <c r="F11" s="14">
        <v>0</v>
      </c>
      <c r="G11" s="14">
        <v>7</v>
      </c>
      <c r="H11" s="14">
        <v>25801</v>
      </c>
      <c r="I11" s="14" t="s">
        <v>23</v>
      </c>
      <c r="J11" s="14">
        <v>26229</v>
      </c>
      <c r="K11" s="14">
        <v>16</v>
      </c>
    </row>
    <row r="12" spans="2:11" x14ac:dyDescent="0.3">
      <c r="B12" s="14">
        <v>9</v>
      </c>
      <c r="C12" s="15" t="s">
        <v>4</v>
      </c>
      <c r="D12" s="14">
        <v>15</v>
      </c>
      <c r="E12" s="14">
        <v>7</v>
      </c>
      <c r="F12" s="14">
        <v>0</v>
      </c>
      <c r="G12" s="14">
        <v>8</v>
      </c>
      <c r="H12" s="14">
        <v>26219</v>
      </c>
      <c r="I12" s="14" t="s">
        <v>23</v>
      </c>
      <c r="J12" s="14">
        <v>25767</v>
      </c>
      <c r="K12" s="14">
        <v>14</v>
      </c>
    </row>
    <row r="13" spans="2:11" x14ac:dyDescent="0.3">
      <c r="B13" s="14">
        <v>10</v>
      </c>
      <c r="C13" s="15" t="s">
        <v>21</v>
      </c>
      <c r="D13" s="14">
        <v>15</v>
      </c>
      <c r="E13" s="14">
        <v>6</v>
      </c>
      <c r="F13" s="14">
        <v>0</v>
      </c>
      <c r="G13" s="14">
        <v>9</v>
      </c>
      <c r="H13" s="14">
        <v>24552</v>
      </c>
      <c r="I13" s="14" t="s">
        <v>23</v>
      </c>
      <c r="J13" s="14">
        <v>25353</v>
      </c>
      <c r="K13" s="14">
        <v>12</v>
      </c>
    </row>
    <row r="14" spans="2:11" x14ac:dyDescent="0.3">
      <c r="B14" s="14">
        <v>11</v>
      </c>
      <c r="C14" s="15" t="s">
        <v>13</v>
      </c>
      <c r="D14" s="14">
        <v>15</v>
      </c>
      <c r="E14" s="14">
        <v>5</v>
      </c>
      <c r="F14" s="14">
        <v>0</v>
      </c>
      <c r="G14" s="14">
        <v>10</v>
      </c>
      <c r="H14" s="14">
        <v>24895</v>
      </c>
      <c r="I14" s="14" t="s">
        <v>23</v>
      </c>
      <c r="J14" s="14">
        <v>25880</v>
      </c>
      <c r="K14" s="14">
        <v>10</v>
      </c>
    </row>
    <row r="15" spans="2:11" x14ac:dyDescent="0.3">
      <c r="B15" s="14">
        <v>12</v>
      </c>
      <c r="C15" s="15" t="s">
        <v>20</v>
      </c>
      <c r="D15" s="14">
        <v>15</v>
      </c>
      <c r="E15" s="14">
        <v>4</v>
      </c>
      <c r="F15" s="14">
        <v>0</v>
      </c>
      <c r="G15" s="14">
        <v>11</v>
      </c>
      <c r="H15" s="14">
        <v>24835</v>
      </c>
      <c r="I15" s="14" t="s">
        <v>23</v>
      </c>
      <c r="J15" s="14">
        <v>26080</v>
      </c>
      <c r="K15" s="14">
        <v>8</v>
      </c>
    </row>
    <row r="16" spans="2:11" x14ac:dyDescent="0.3">
      <c r="B16" s="14">
        <v>13</v>
      </c>
      <c r="C16" s="15" t="s">
        <v>11</v>
      </c>
      <c r="D16" s="14">
        <v>15</v>
      </c>
      <c r="E16" s="14">
        <v>4</v>
      </c>
      <c r="F16" s="14">
        <v>0</v>
      </c>
      <c r="G16" s="14">
        <v>11</v>
      </c>
      <c r="H16" s="14">
        <v>24804</v>
      </c>
      <c r="I16" s="14" t="s">
        <v>23</v>
      </c>
      <c r="J16" s="14">
        <v>26136</v>
      </c>
      <c r="K16" s="14">
        <v>8</v>
      </c>
    </row>
    <row r="17" spans="2:11" x14ac:dyDescent="0.3">
      <c r="B17" s="14">
        <v>14</v>
      </c>
      <c r="C17" s="15" t="s">
        <v>10</v>
      </c>
      <c r="D17" s="14">
        <v>15</v>
      </c>
      <c r="E17" s="14">
        <v>3</v>
      </c>
      <c r="F17" s="14">
        <v>0</v>
      </c>
      <c r="G17" s="14">
        <v>12</v>
      </c>
      <c r="H17" s="14">
        <v>24229</v>
      </c>
      <c r="I17" s="14" t="s">
        <v>23</v>
      </c>
      <c r="J17" s="14">
        <v>26137</v>
      </c>
      <c r="K17" s="14">
        <v>6</v>
      </c>
    </row>
    <row r="18" spans="2:11" x14ac:dyDescent="0.3">
      <c r="B18" s="14">
        <v>15</v>
      </c>
      <c r="C18" s="15" t="s">
        <v>6</v>
      </c>
      <c r="D18" s="14">
        <v>15</v>
      </c>
      <c r="E18" s="14">
        <v>1</v>
      </c>
      <c r="F18" s="14">
        <v>0</v>
      </c>
      <c r="G18" s="14">
        <v>14</v>
      </c>
      <c r="H18" s="14">
        <v>22605</v>
      </c>
      <c r="I18" s="14" t="s">
        <v>23</v>
      </c>
      <c r="J18" s="14">
        <v>25965</v>
      </c>
      <c r="K18" s="14">
        <v>2</v>
      </c>
    </row>
    <row r="19" spans="2:11" x14ac:dyDescent="0.3">
      <c r="B19" s="14">
        <v>16</v>
      </c>
      <c r="C19" s="15" t="s">
        <v>8</v>
      </c>
      <c r="D19" s="14">
        <v>15</v>
      </c>
      <c r="E19" s="14">
        <v>1</v>
      </c>
      <c r="F19" s="14">
        <v>0</v>
      </c>
      <c r="G19" s="14">
        <v>14</v>
      </c>
      <c r="H19" s="14">
        <v>24412</v>
      </c>
      <c r="I19" s="14" t="s">
        <v>23</v>
      </c>
      <c r="J19" s="14">
        <v>26406</v>
      </c>
      <c r="K19" s="14">
        <v>2</v>
      </c>
    </row>
    <row r="21" spans="2:11" x14ac:dyDescent="0.3">
      <c r="C21" s="45" t="s">
        <v>337</v>
      </c>
    </row>
    <row r="22" spans="2:11" x14ac:dyDescent="0.3">
      <c r="B22" s="2">
        <v>16</v>
      </c>
      <c r="C22" t="s">
        <v>8</v>
      </c>
    </row>
    <row r="23" spans="2:11" x14ac:dyDescent="0.3">
      <c r="B23" s="2">
        <v>15</v>
      </c>
      <c r="C23" t="s">
        <v>6</v>
      </c>
    </row>
    <row r="24" spans="2:11" x14ac:dyDescent="0.3">
      <c r="B24" s="2">
        <v>14</v>
      </c>
      <c r="C24" t="s">
        <v>10</v>
      </c>
    </row>
    <row r="25" spans="2:11" x14ac:dyDescent="0.3">
      <c r="B25" s="2">
        <v>13</v>
      </c>
      <c r="C25" t="s">
        <v>305</v>
      </c>
    </row>
    <row r="26" spans="2:11" x14ac:dyDescent="0.3">
      <c r="B26" s="2">
        <v>12</v>
      </c>
      <c r="C26" t="s">
        <v>20</v>
      </c>
    </row>
    <row r="27" spans="2:11" x14ac:dyDescent="0.3">
      <c r="B27" s="2">
        <v>11</v>
      </c>
      <c r="C27" t="s">
        <v>13</v>
      </c>
    </row>
    <row r="28" spans="2:11" x14ac:dyDescent="0.3">
      <c r="B28" s="2">
        <v>10</v>
      </c>
      <c r="C28" t="s">
        <v>32</v>
      </c>
    </row>
    <row r="29" spans="2:11" x14ac:dyDescent="0.3">
      <c r="B29" s="2">
        <v>9</v>
      </c>
      <c r="C29" t="s">
        <v>9</v>
      </c>
    </row>
    <row r="30" spans="2:11" x14ac:dyDescent="0.3">
      <c r="B30" s="2">
        <v>8</v>
      </c>
      <c r="C30" t="s">
        <v>21</v>
      </c>
    </row>
    <row r="31" spans="2:11" x14ac:dyDescent="0.3">
      <c r="B31" s="2">
        <v>7</v>
      </c>
      <c r="C31" t="s">
        <v>4</v>
      </c>
    </row>
    <row r="32" spans="2:11" x14ac:dyDescent="0.3">
      <c r="B32" s="2">
        <v>6</v>
      </c>
      <c r="C32" t="s">
        <v>14</v>
      </c>
    </row>
    <row r="33" spans="2:3" x14ac:dyDescent="0.3">
      <c r="B33" s="2">
        <v>5</v>
      </c>
      <c r="C33" t="s">
        <v>7</v>
      </c>
    </row>
    <row r="34" spans="2:3" x14ac:dyDescent="0.3">
      <c r="B34" s="2">
        <v>4</v>
      </c>
    </row>
    <row r="35" spans="2:3" x14ac:dyDescent="0.3">
      <c r="B35" s="2">
        <v>3</v>
      </c>
    </row>
    <row r="36" spans="2:3" x14ac:dyDescent="0.3">
      <c r="B36" s="2">
        <v>2</v>
      </c>
    </row>
    <row r="37" spans="2:3" x14ac:dyDescent="0.3">
      <c r="B37" s="2">
        <v>1</v>
      </c>
    </row>
  </sheetData>
  <mergeCells count="2">
    <mergeCell ref="B2:K2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320E-7932-44EE-BE08-A6E44B8A17C8}">
  <dimension ref="B2:S18"/>
  <sheetViews>
    <sheetView zoomScaleNormal="100" workbookViewId="0">
      <selection activeCell="A5" sqref="A5:XFD5"/>
    </sheetView>
  </sheetViews>
  <sheetFormatPr defaultRowHeight="14.4" x14ac:dyDescent="0.3"/>
  <cols>
    <col min="3" max="3" width="11" customWidth="1"/>
    <col min="4" max="19" width="10" customWidth="1"/>
  </cols>
  <sheetData>
    <row r="2" spans="2:19" ht="64.8" customHeight="1" x14ac:dyDescent="0.3">
      <c r="B2" s="51" t="s">
        <v>206</v>
      </c>
      <c r="C2" s="52"/>
      <c r="D2" s="9" t="s">
        <v>12</v>
      </c>
      <c r="E2" s="9" t="s">
        <v>19</v>
      </c>
      <c r="F2" s="9" t="s">
        <v>7</v>
      </c>
      <c r="G2" s="9" t="s">
        <v>14</v>
      </c>
      <c r="H2" s="9" t="s">
        <v>22</v>
      </c>
      <c r="I2" s="9" t="s">
        <v>5</v>
      </c>
      <c r="J2" s="9" t="s">
        <v>9</v>
      </c>
      <c r="K2" s="9" t="s">
        <v>32</v>
      </c>
      <c r="L2" s="9" t="s">
        <v>4</v>
      </c>
      <c r="M2" s="9" t="s">
        <v>21</v>
      </c>
      <c r="N2" s="9" t="s">
        <v>13</v>
      </c>
      <c r="O2" s="9" t="s">
        <v>20</v>
      </c>
      <c r="P2" s="9" t="s">
        <v>11</v>
      </c>
      <c r="Q2" s="9" t="s">
        <v>10</v>
      </c>
      <c r="R2" s="9" t="s">
        <v>6</v>
      </c>
      <c r="S2" s="9" t="s">
        <v>8</v>
      </c>
    </row>
    <row r="3" spans="2:19" x14ac:dyDescent="0.3">
      <c r="B3" s="10">
        <v>1</v>
      </c>
      <c r="C3" s="11" t="s">
        <v>12</v>
      </c>
      <c r="D3" s="12"/>
      <c r="E3" s="13" t="s">
        <v>120</v>
      </c>
      <c r="F3" s="13" t="s">
        <v>130</v>
      </c>
      <c r="G3" s="13" t="s">
        <v>268</v>
      </c>
      <c r="H3" s="13" t="s">
        <v>150</v>
      </c>
      <c r="I3" s="13" t="s">
        <v>194</v>
      </c>
      <c r="J3" s="13" t="s">
        <v>132</v>
      </c>
      <c r="K3" s="13" t="s">
        <v>131</v>
      </c>
      <c r="L3" s="13" t="s">
        <v>184</v>
      </c>
      <c r="M3" s="13" t="s">
        <v>207</v>
      </c>
      <c r="N3" s="13" t="s">
        <v>73</v>
      </c>
      <c r="O3" s="13" t="s">
        <v>112</v>
      </c>
      <c r="P3" s="13" t="s">
        <v>74</v>
      </c>
      <c r="Q3" s="13" t="s">
        <v>278</v>
      </c>
      <c r="R3" s="13" t="s">
        <v>224</v>
      </c>
      <c r="S3" s="13" t="s">
        <v>223</v>
      </c>
    </row>
    <row r="4" spans="2:19" x14ac:dyDescent="0.3">
      <c r="B4" s="10">
        <v>2</v>
      </c>
      <c r="C4" s="11" t="s">
        <v>19</v>
      </c>
      <c r="D4" s="13" t="s">
        <v>119</v>
      </c>
      <c r="E4" s="12"/>
      <c r="F4" s="13" t="s">
        <v>174</v>
      </c>
      <c r="G4" s="13" t="s">
        <v>111</v>
      </c>
      <c r="H4" s="13" t="s">
        <v>187</v>
      </c>
      <c r="I4" s="13" t="s">
        <v>228</v>
      </c>
      <c r="J4" s="13" t="s">
        <v>155</v>
      </c>
      <c r="K4" s="13" t="s">
        <v>134</v>
      </c>
      <c r="L4" s="13" t="s">
        <v>208</v>
      </c>
      <c r="M4" s="13" t="s">
        <v>229</v>
      </c>
      <c r="N4" s="13" t="s">
        <v>85</v>
      </c>
      <c r="O4" s="13" t="s">
        <v>71</v>
      </c>
      <c r="P4" s="13" t="s">
        <v>62</v>
      </c>
      <c r="Q4" s="13" t="s">
        <v>165</v>
      </c>
      <c r="R4" s="13" t="s">
        <v>249</v>
      </c>
      <c r="S4" s="13" t="s">
        <v>248</v>
      </c>
    </row>
    <row r="5" spans="2:19" x14ac:dyDescent="0.3">
      <c r="B5" s="10">
        <v>3</v>
      </c>
      <c r="C5" s="11" t="s">
        <v>7</v>
      </c>
      <c r="D5" s="13" t="s">
        <v>135</v>
      </c>
      <c r="E5" s="13" t="s">
        <v>172</v>
      </c>
      <c r="F5" s="12"/>
      <c r="G5" s="13" t="s">
        <v>147</v>
      </c>
      <c r="H5" s="13" t="s">
        <v>209</v>
      </c>
      <c r="I5" s="13" t="s">
        <v>250</v>
      </c>
      <c r="J5" s="13" t="s">
        <v>308</v>
      </c>
      <c r="K5" s="13" t="s">
        <v>148</v>
      </c>
      <c r="L5" s="13" t="s">
        <v>240</v>
      </c>
      <c r="M5" s="13" t="s">
        <v>270</v>
      </c>
      <c r="N5" s="13" t="s">
        <v>104</v>
      </c>
      <c r="O5" s="13" t="s">
        <v>105</v>
      </c>
      <c r="P5" s="13" t="s">
        <v>87</v>
      </c>
      <c r="Q5" s="13" t="s">
        <v>149</v>
      </c>
      <c r="R5" s="13" t="s">
        <v>36</v>
      </c>
      <c r="S5" s="13" t="s">
        <v>72</v>
      </c>
    </row>
    <row r="6" spans="2:19" x14ac:dyDescent="0.3">
      <c r="B6" s="10">
        <v>4</v>
      </c>
      <c r="C6" s="11" t="s">
        <v>14</v>
      </c>
      <c r="D6" s="13" t="s">
        <v>269</v>
      </c>
      <c r="E6" s="13" t="s">
        <v>108</v>
      </c>
      <c r="F6" s="13" t="s">
        <v>152</v>
      </c>
      <c r="G6" s="12"/>
      <c r="H6" s="13" t="s">
        <v>125</v>
      </c>
      <c r="I6" s="13" t="s">
        <v>185</v>
      </c>
      <c r="J6" s="13" t="s">
        <v>107</v>
      </c>
      <c r="K6" s="13" t="s">
        <v>88</v>
      </c>
      <c r="L6" s="13" t="s">
        <v>163</v>
      </c>
      <c r="M6" s="13" t="s">
        <v>186</v>
      </c>
      <c r="N6" s="13" t="s">
        <v>38</v>
      </c>
      <c r="O6" s="13" t="s">
        <v>226</v>
      </c>
      <c r="P6" s="13" t="s">
        <v>239</v>
      </c>
      <c r="Q6" s="13" t="s">
        <v>225</v>
      </c>
      <c r="R6" s="13" t="s">
        <v>210</v>
      </c>
      <c r="S6" s="13" t="s">
        <v>227</v>
      </c>
    </row>
    <row r="7" spans="2:19" x14ac:dyDescent="0.3">
      <c r="B7" s="10">
        <v>5</v>
      </c>
      <c r="C7" s="11" t="s">
        <v>22</v>
      </c>
      <c r="D7" s="13" t="s">
        <v>154</v>
      </c>
      <c r="E7" s="13" t="s">
        <v>189</v>
      </c>
      <c r="F7" s="13" t="s">
        <v>211</v>
      </c>
      <c r="G7" s="13" t="s">
        <v>128</v>
      </c>
      <c r="H7" s="12"/>
      <c r="I7" s="13" t="s">
        <v>271</v>
      </c>
      <c r="J7" s="13" t="s">
        <v>197</v>
      </c>
      <c r="K7" s="13" t="s">
        <v>173</v>
      </c>
      <c r="L7" s="13" t="s">
        <v>251</v>
      </c>
      <c r="M7" s="13" t="s">
        <v>37</v>
      </c>
      <c r="N7" s="13" t="s">
        <v>129</v>
      </c>
      <c r="O7" s="13" t="s">
        <v>212</v>
      </c>
      <c r="P7" s="13" t="s">
        <v>94</v>
      </c>
      <c r="Q7" s="13" t="s">
        <v>84</v>
      </c>
      <c r="R7" s="13" t="s">
        <v>68</v>
      </c>
      <c r="S7" s="13" t="s">
        <v>67</v>
      </c>
    </row>
    <row r="8" spans="2:19" x14ac:dyDescent="0.3">
      <c r="B8" s="10">
        <v>6</v>
      </c>
      <c r="C8" s="11" t="s">
        <v>5</v>
      </c>
      <c r="D8" s="13" t="s">
        <v>195</v>
      </c>
      <c r="E8" s="13" t="s">
        <v>230</v>
      </c>
      <c r="F8" s="13" t="s">
        <v>252</v>
      </c>
      <c r="G8" s="13" t="s">
        <v>188</v>
      </c>
      <c r="H8" s="13" t="s">
        <v>272</v>
      </c>
      <c r="I8" s="12"/>
      <c r="J8" s="13" t="s">
        <v>241</v>
      </c>
      <c r="K8" s="13" t="s">
        <v>196</v>
      </c>
      <c r="L8" s="13" t="s">
        <v>33</v>
      </c>
      <c r="M8" s="13" t="s">
        <v>98</v>
      </c>
      <c r="N8" s="13" t="s">
        <v>309</v>
      </c>
      <c r="O8" s="13" t="s">
        <v>279</v>
      </c>
      <c r="P8" s="13" t="s">
        <v>151</v>
      </c>
      <c r="Q8" s="13" t="s">
        <v>133</v>
      </c>
      <c r="R8" s="13" t="s">
        <v>109</v>
      </c>
      <c r="S8" s="13" t="s">
        <v>118</v>
      </c>
    </row>
    <row r="9" spans="2:19" x14ac:dyDescent="0.3">
      <c r="B9" s="10">
        <v>7</v>
      </c>
      <c r="C9" s="11" t="s">
        <v>9</v>
      </c>
      <c r="D9" s="13" t="s">
        <v>140</v>
      </c>
      <c r="E9" s="13" t="s">
        <v>157</v>
      </c>
      <c r="F9" s="13" t="s">
        <v>310</v>
      </c>
      <c r="G9" s="13" t="s">
        <v>110</v>
      </c>
      <c r="H9" s="13" t="s">
        <v>200</v>
      </c>
      <c r="I9" s="13" t="s">
        <v>243</v>
      </c>
      <c r="J9" s="12"/>
      <c r="K9" s="13" t="s">
        <v>141</v>
      </c>
      <c r="L9" s="13" t="s">
        <v>280</v>
      </c>
      <c r="M9" s="13" t="s">
        <v>258</v>
      </c>
      <c r="N9" s="13" t="s">
        <v>97</v>
      </c>
      <c r="O9" s="13" t="s">
        <v>284</v>
      </c>
      <c r="P9" s="13" t="s">
        <v>259</v>
      </c>
      <c r="Q9" s="13" t="s">
        <v>70</v>
      </c>
      <c r="R9" s="13" t="s">
        <v>260</v>
      </c>
      <c r="S9" s="13" t="s">
        <v>35</v>
      </c>
    </row>
    <row r="10" spans="2:19" x14ac:dyDescent="0.3">
      <c r="B10" s="10">
        <v>8</v>
      </c>
      <c r="C10" s="11" t="s">
        <v>32</v>
      </c>
      <c r="D10" s="13" t="s">
        <v>136</v>
      </c>
      <c r="E10" s="13" t="s">
        <v>137</v>
      </c>
      <c r="F10" s="13" t="s">
        <v>156</v>
      </c>
      <c r="G10" s="13" t="s">
        <v>86</v>
      </c>
      <c r="H10" s="13" t="s">
        <v>176</v>
      </c>
      <c r="I10" s="13" t="s">
        <v>199</v>
      </c>
      <c r="J10" s="13" t="s">
        <v>138</v>
      </c>
      <c r="K10" s="12"/>
      <c r="L10" s="13" t="s">
        <v>255</v>
      </c>
      <c r="M10" s="13" t="s">
        <v>214</v>
      </c>
      <c r="N10" s="13" t="s">
        <v>69</v>
      </c>
      <c r="O10" s="13" t="s">
        <v>60</v>
      </c>
      <c r="P10" s="13" t="s">
        <v>34</v>
      </c>
      <c r="Q10" s="13" t="s">
        <v>256</v>
      </c>
      <c r="R10" s="13" t="s">
        <v>273</v>
      </c>
      <c r="S10" s="13" t="s">
        <v>257</v>
      </c>
    </row>
    <row r="11" spans="2:19" x14ac:dyDescent="0.3">
      <c r="B11" s="10">
        <v>9</v>
      </c>
      <c r="C11" s="11" t="s">
        <v>4</v>
      </c>
      <c r="D11" s="13" t="s">
        <v>190</v>
      </c>
      <c r="E11" s="13" t="s">
        <v>213</v>
      </c>
      <c r="F11" s="13" t="s">
        <v>242</v>
      </c>
      <c r="G11" s="13" t="s">
        <v>164</v>
      </c>
      <c r="H11" s="13" t="s">
        <v>253</v>
      </c>
      <c r="I11" s="13" t="s">
        <v>39</v>
      </c>
      <c r="J11" s="13" t="s">
        <v>282</v>
      </c>
      <c r="K11" s="13" t="s">
        <v>254</v>
      </c>
      <c r="L11" s="12"/>
      <c r="M11" s="13" t="s">
        <v>89</v>
      </c>
      <c r="N11" s="13" t="s">
        <v>153</v>
      </c>
      <c r="O11" s="13" t="s">
        <v>127</v>
      </c>
      <c r="P11" s="13" t="s">
        <v>126</v>
      </c>
      <c r="Q11" s="13" t="s">
        <v>106</v>
      </c>
      <c r="R11" s="13" t="s">
        <v>96</v>
      </c>
      <c r="S11" s="13" t="s">
        <v>95</v>
      </c>
    </row>
    <row r="12" spans="2:19" x14ac:dyDescent="0.3">
      <c r="B12" s="10">
        <v>10</v>
      </c>
      <c r="C12" s="11" t="s">
        <v>21</v>
      </c>
      <c r="D12" s="13" t="s">
        <v>215</v>
      </c>
      <c r="E12" s="13" t="s">
        <v>231</v>
      </c>
      <c r="F12" s="13" t="s">
        <v>274</v>
      </c>
      <c r="G12" s="13" t="s">
        <v>191</v>
      </c>
      <c r="H12" s="13" t="s">
        <v>40</v>
      </c>
      <c r="I12" s="13" t="s">
        <v>99</v>
      </c>
      <c r="J12" s="13" t="s">
        <v>261</v>
      </c>
      <c r="K12" s="13" t="s">
        <v>216</v>
      </c>
      <c r="L12" s="13" t="s">
        <v>90</v>
      </c>
      <c r="M12" s="12"/>
      <c r="N12" s="13" t="s">
        <v>175</v>
      </c>
      <c r="O12" s="13" t="s">
        <v>167</v>
      </c>
      <c r="P12" s="13" t="s">
        <v>166</v>
      </c>
      <c r="Q12" s="13" t="s">
        <v>61</v>
      </c>
      <c r="R12" s="13" t="s">
        <v>121</v>
      </c>
      <c r="S12" s="13" t="s">
        <v>139</v>
      </c>
    </row>
    <row r="13" spans="2:19" x14ac:dyDescent="0.3">
      <c r="B13" s="10">
        <v>11</v>
      </c>
      <c r="C13" s="11" t="s">
        <v>13</v>
      </c>
      <c r="D13" s="13" t="s">
        <v>76</v>
      </c>
      <c r="E13" s="13" t="s">
        <v>91</v>
      </c>
      <c r="F13" s="13" t="s">
        <v>114</v>
      </c>
      <c r="G13" s="13" t="s">
        <v>41</v>
      </c>
      <c r="H13" s="13" t="s">
        <v>145</v>
      </c>
      <c r="I13" s="13" t="s">
        <v>311</v>
      </c>
      <c r="J13" s="13" t="s">
        <v>101</v>
      </c>
      <c r="K13" s="13" t="s">
        <v>75</v>
      </c>
      <c r="L13" s="13" t="s">
        <v>160</v>
      </c>
      <c r="M13" s="13" t="s">
        <v>179</v>
      </c>
      <c r="N13" s="12"/>
      <c r="O13" s="13" t="s">
        <v>312</v>
      </c>
      <c r="P13" s="13" t="s">
        <v>275</v>
      </c>
      <c r="Q13" s="13" t="s">
        <v>234</v>
      </c>
      <c r="R13" s="13" t="s">
        <v>201</v>
      </c>
      <c r="S13" s="13" t="s">
        <v>217</v>
      </c>
    </row>
    <row r="14" spans="2:19" x14ac:dyDescent="0.3">
      <c r="B14" s="10">
        <v>12</v>
      </c>
      <c r="C14" s="11" t="s">
        <v>20</v>
      </c>
      <c r="D14" s="13" t="s">
        <v>117</v>
      </c>
      <c r="E14" s="13" t="s">
        <v>82</v>
      </c>
      <c r="F14" s="13" t="s">
        <v>116</v>
      </c>
      <c r="G14" s="13" t="s">
        <v>235</v>
      </c>
      <c r="H14" s="13" t="s">
        <v>219</v>
      </c>
      <c r="I14" s="13" t="s">
        <v>283</v>
      </c>
      <c r="J14" s="13" t="s">
        <v>281</v>
      </c>
      <c r="K14" s="13" t="s">
        <v>65</v>
      </c>
      <c r="L14" s="13" t="s">
        <v>146</v>
      </c>
      <c r="M14" s="13" t="s">
        <v>170</v>
      </c>
      <c r="N14" s="13" t="s">
        <v>313</v>
      </c>
      <c r="O14" s="12"/>
      <c r="P14" s="13" t="s">
        <v>246</v>
      </c>
      <c r="Q14" s="13" t="s">
        <v>220</v>
      </c>
      <c r="R14" s="13" t="s">
        <v>181</v>
      </c>
      <c r="S14" s="13" t="s">
        <v>203</v>
      </c>
    </row>
    <row r="15" spans="2:19" x14ac:dyDescent="0.3">
      <c r="B15" s="10">
        <v>13</v>
      </c>
      <c r="C15" s="11" t="s">
        <v>11</v>
      </c>
      <c r="D15" s="13" t="s">
        <v>80</v>
      </c>
      <c r="E15" s="13" t="s">
        <v>64</v>
      </c>
      <c r="F15" s="13" t="s">
        <v>93</v>
      </c>
      <c r="G15" s="13" t="s">
        <v>244</v>
      </c>
      <c r="H15" s="13" t="s">
        <v>102</v>
      </c>
      <c r="I15" s="13" t="s">
        <v>161</v>
      </c>
      <c r="J15" s="13" t="s">
        <v>262</v>
      </c>
      <c r="K15" s="13" t="s">
        <v>43</v>
      </c>
      <c r="L15" s="13" t="s">
        <v>144</v>
      </c>
      <c r="M15" s="13" t="s">
        <v>169</v>
      </c>
      <c r="N15" s="13" t="s">
        <v>276</v>
      </c>
      <c r="O15" s="13" t="s">
        <v>245</v>
      </c>
      <c r="P15" s="12"/>
      <c r="Q15" s="13" t="s">
        <v>198</v>
      </c>
      <c r="R15" s="13" t="s">
        <v>177</v>
      </c>
      <c r="S15" s="13" t="s">
        <v>192</v>
      </c>
    </row>
    <row r="16" spans="2:19" x14ac:dyDescent="0.3">
      <c r="B16" s="10">
        <v>14</v>
      </c>
      <c r="C16" s="11" t="s">
        <v>10</v>
      </c>
      <c r="D16" s="13" t="s">
        <v>285</v>
      </c>
      <c r="E16" s="13" t="s">
        <v>168</v>
      </c>
      <c r="F16" s="13" t="s">
        <v>158</v>
      </c>
      <c r="G16" s="13" t="s">
        <v>232</v>
      </c>
      <c r="H16" s="13" t="s">
        <v>92</v>
      </c>
      <c r="I16" s="13" t="s">
        <v>143</v>
      </c>
      <c r="J16" s="13" t="s">
        <v>79</v>
      </c>
      <c r="K16" s="13" t="s">
        <v>263</v>
      </c>
      <c r="L16" s="13" t="s">
        <v>113</v>
      </c>
      <c r="M16" s="13" t="s">
        <v>63</v>
      </c>
      <c r="N16" s="13" t="s">
        <v>233</v>
      </c>
      <c r="O16" s="13" t="s">
        <v>218</v>
      </c>
      <c r="P16" s="13" t="s">
        <v>204</v>
      </c>
      <c r="Q16" s="12"/>
      <c r="R16" s="13" t="s">
        <v>159</v>
      </c>
      <c r="S16" s="13" t="s">
        <v>180</v>
      </c>
    </row>
    <row r="17" spans="2:19" x14ac:dyDescent="0.3">
      <c r="B17" s="10">
        <v>15</v>
      </c>
      <c r="C17" s="11" t="s">
        <v>6</v>
      </c>
      <c r="D17" s="13" t="s">
        <v>238</v>
      </c>
      <c r="E17" s="13" t="s">
        <v>266</v>
      </c>
      <c r="F17" s="13" t="s">
        <v>44</v>
      </c>
      <c r="G17" s="13" t="s">
        <v>222</v>
      </c>
      <c r="H17" s="13" t="s">
        <v>81</v>
      </c>
      <c r="I17" s="13" t="s">
        <v>115</v>
      </c>
      <c r="J17" s="13" t="s">
        <v>267</v>
      </c>
      <c r="K17" s="13" t="s">
        <v>277</v>
      </c>
      <c r="L17" s="13" t="s">
        <v>103</v>
      </c>
      <c r="M17" s="13" t="s">
        <v>123</v>
      </c>
      <c r="N17" s="13" t="s">
        <v>205</v>
      </c>
      <c r="O17" s="13" t="s">
        <v>183</v>
      </c>
      <c r="P17" s="13" t="s">
        <v>182</v>
      </c>
      <c r="Q17" s="13" t="s">
        <v>162</v>
      </c>
      <c r="R17" s="12"/>
      <c r="S17" s="13" t="s">
        <v>286</v>
      </c>
    </row>
    <row r="18" spans="2:19" x14ac:dyDescent="0.3">
      <c r="B18" s="10">
        <v>16</v>
      </c>
      <c r="C18" s="11" t="s">
        <v>8</v>
      </c>
      <c r="D18" s="13" t="s">
        <v>236</v>
      </c>
      <c r="E18" s="13" t="s">
        <v>264</v>
      </c>
      <c r="F18" s="13" t="s">
        <v>78</v>
      </c>
      <c r="G18" s="13" t="s">
        <v>237</v>
      </c>
      <c r="H18" s="13" t="s">
        <v>77</v>
      </c>
      <c r="I18" s="13" t="s">
        <v>122</v>
      </c>
      <c r="J18" s="13" t="s">
        <v>42</v>
      </c>
      <c r="K18" s="13" t="s">
        <v>265</v>
      </c>
      <c r="L18" s="13" t="s">
        <v>100</v>
      </c>
      <c r="M18" s="13" t="s">
        <v>142</v>
      </c>
      <c r="N18" s="13" t="s">
        <v>221</v>
      </c>
      <c r="O18" s="13" t="s">
        <v>202</v>
      </c>
      <c r="P18" s="13" t="s">
        <v>193</v>
      </c>
      <c r="Q18" s="13" t="s">
        <v>178</v>
      </c>
      <c r="R18" s="13" t="s">
        <v>287</v>
      </c>
      <c r="S18" s="12"/>
    </row>
  </sheetData>
  <mergeCells count="1">
    <mergeCell ref="B2:C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3B75-6A12-426C-A212-BDC7A4A9D1AA}">
  <dimension ref="A2:B26"/>
  <sheetViews>
    <sheetView workbookViewId="0">
      <selection activeCell="B27" sqref="B27"/>
    </sheetView>
  </sheetViews>
  <sheetFormatPr defaultRowHeight="14.4" x14ac:dyDescent="0.3"/>
  <sheetData>
    <row r="2" spans="1:2" ht="21" x14ac:dyDescent="0.3">
      <c r="B2" s="4" t="s">
        <v>326</v>
      </c>
    </row>
    <row r="3" spans="1:2" x14ac:dyDescent="0.3">
      <c r="B3" s="5" t="s">
        <v>45</v>
      </c>
    </row>
    <row r="4" spans="1:2" x14ac:dyDescent="0.3">
      <c r="B4" s="5" t="s">
        <v>46</v>
      </c>
    </row>
    <row r="5" spans="1:2" x14ac:dyDescent="0.3">
      <c r="B5" s="5" t="s">
        <v>47</v>
      </c>
    </row>
    <row r="6" spans="1:2" x14ac:dyDescent="0.3">
      <c r="B6" s="5" t="s">
        <v>48</v>
      </c>
    </row>
    <row r="7" spans="1:2" x14ac:dyDescent="0.3">
      <c r="B7" s="5" t="s">
        <v>49</v>
      </c>
    </row>
    <row r="8" spans="1:2" x14ac:dyDescent="0.3">
      <c r="B8" s="5" t="s">
        <v>50</v>
      </c>
    </row>
    <row r="9" spans="1:2" x14ac:dyDescent="0.3">
      <c r="B9" s="5" t="s">
        <v>51</v>
      </c>
    </row>
    <row r="10" spans="1:2" x14ac:dyDescent="0.3">
      <c r="B10" s="5" t="s">
        <v>52</v>
      </c>
    </row>
    <row r="11" spans="1:2" x14ac:dyDescent="0.3">
      <c r="B11" s="5" t="s">
        <v>53</v>
      </c>
    </row>
    <row r="12" spans="1:2" x14ac:dyDescent="0.3">
      <c r="B12" s="5" t="s">
        <v>54</v>
      </c>
    </row>
    <row r="13" spans="1:2" x14ac:dyDescent="0.3">
      <c r="B13" s="5" t="s">
        <v>55</v>
      </c>
    </row>
    <row r="14" spans="1:2" x14ac:dyDescent="0.3">
      <c r="B14" s="6" t="s">
        <v>56</v>
      </c>
    </row>
    <row r="15" spans="1:2" x14ac:dyDescent="0.3">
      <c r="B15" s="5"/>
    </row>
    <row r="16" spans="1:2" ht="21" x14ac:dyDescent="0.3">
      <c r="A16" s="44" t="s">
        <v>324</v>
      </c>
      <c r="B16" s="4"/>
    </row>
    <row r="17" spans="2:2" x14ac:dyDescent="0.3">
      <c r="B17" t="s">
        <v>315</v>
      </c>
    </row>
    <row r="18" spans="2:2" x14ac:dyDescent="0.3">
      <c r="B18" t="s">
        <v>316</v>
      </c>
    </row>
    <row r="19" spans="2:2" x14ac:dyDescent="0.3">
      <c r="B19" t="s">
        <v>317</v>
      </c>
    </row>
    <row r="20" spans="2:2" x14ac:dyDescent="0.3">
      <c r="B20" t="s">
        <v>318</v>
      </c>
    </row>
    <row r="21" spans="2:2" x14ac:dyDescent="0.3">
      <c r="B21" s="45" t="s">
        <v>319</v>
      </c>
    </row>
    <row r="22" spans="2:2" x14ac:dyDescent="0.3">
      <c r="B22" t="s">
        <v>320</v>
      </c>
    </row>
    <row r="23" spans="2:2" x14ac:dyDescent="0.3">
      <c r="B23" t="s">
        <v>321</v>
      </c>
    </row>
    <row r="24" spans="2:2" x14ac:dyDescent="0.3">
      <c r="B24" t="s">
        <v>322</v>
      </c>
    </row>
    <row r="25" spans="2:2" x14ac:dyDescent="0.3">
      <c r="B25" t="s">
        <v>325</v>
      </c>
    </row>
    <row r="26" spans="2:2" x14ac:dyDescent="0.3">
      <c r="B26" t="s">
        <v>323</v>
      </c>
    </row>
  </sheetData>
  <hyperlinks>
    <hyperlink ref="B14" r:id="rId1" display="https://www.bowlingbechyne.cz/bowling/turnaje/" xr:uid="{549D080C-507E-4BBB-AF73-B836F92C9472}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8131-8A94-48FA-BB79-2E109713E81E}">
  <dimension ref="P17"/>
  <sheetViews>
    <sheetView workbookViewId="0">
      <selection activeCell="P25" sqref="P25"/>
    </sheetView>
  </sheetViews>
  <sheetFormatPr defaultRowHeight="14.4" x14ac:dyDescent="0.3"/>
  <sheetData>
    <row r="17" spans="16:16" x14ac:dyDescent="0.3">
      <c r="P17" s="4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Termíny</vt:lpstr>
      <vt:lpstr>Tabulka</vt:lpstr>
      <vt:lpstr>Tabulka_křížová</vt:lpstr>
      <vt:lpstr>Pravidla</vt:lpstr>
      <vt:lpstr>Play-Off</vt:lpstr>
    </vt:vector>
  </TitlesOfParts>
  <Company>EGEM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 Jiří</dc:creator>
  <cp:lastModifiedBy>Jirka</cp:lastModifiedBy>
  <cp:lastPrinted>2021-09-07T11:33:33Z</cp:lastPrinted>
  <dcterms:created xsi:type="dcterms:W3CDTF">2021-08-23T17:48:11Z</dcterms:created>
  <dcterms:modified xsi:type="dcterms:W3CDTF">2023-05-18T18:09:10Z</dcterms:modified>
</cp:coreProperties>
</file>